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1"/>
  </bookViews>
  <sheets>
    <sheet name="Доходи" sheetId="1" r:id="rId1"/>
    <sheet name="Видатки" sheetId="2" r:id="rId2"/>
  </sheets>
  <definedNames>
    <definedName name="OLE_LINK1" localSheetId="0">'Доходи'!$C$14</definedName>
    <definedName name="_xlnm.Print_Titles" localSheetId="1">'Видатки'!$2:$3</definedName>
    <definedName name="_xlnm.Print_Titles" localSheetId="0">'Доходи'!$84:$84</definedName>
    <definedName name="_xlnm.Print_Area" localSheetId="1">'Видатки'!$A$2:$Q$45</definedName>
    <definedName name="_xlnm.Print_Area" localSheetId="0">'Доходи'!$A$2:$H$81</definedName>
  </definedNames>
  <calcPr fullCalcOnLoad="1"/>
</workbook>
</file>

<file path=xl/sharedStrings.xml><?xml version="1.0" encoding="utf-8"?>
<sst xmlns="http://schemas.openxmlformats.org/spreadsheetml/2006/main" count="157" uniqueCount="142">
  <si>
    <t>Доходи</t>
  </si>
  <si>
    <t>Податкові надходження</t>
  </si>
  <si>
    <t>Неподаткові надходження</t>
  </si>
  <si>
    <t>Всього доходів</t>
  </si>
  <si>
    <t>Освіта</t>
  </si>
  <si>
    <t>Соціальний захист та соціальне забезпечення</t>
  </si>
  <si>
    <t>Разом доходів</t>
  </si>
  <si>
    <t>Затверджено по бюджету на рік з урахуванням змін</t>
  </si>
  <si>
    <t>Разом видатків</t>
  </si>
  <si>
    <t>Код</t>
  </si>
  <si>
    <t>Загальний фонд</t>
  </si>
  <si>
    <t>Спеціальний фонд</t>
  </si>
  <si>
    <t>Разом</t>
  </si>
  <si>
    <t>Власні надходження бюджетних установ</t>
  </si>
  <si>
    <t>Найменування доходів згідно із бюджетною класифікацією</t>
  </si>
  <si>
    <t>Видатки загального фонду</t>
  </si>
  <si>
    <t>капітальні (Код 2000)</t>
  </si>
  <si>
    <t>Видатки спеціального фонду</t>
  </si>
  <si>
    <t xml:space="preserve">Цільові фонди </t>
  </si>
  <si>
    <t>Доходи від операцій з капіталом</t>
  </si>
  <si>
    <t xml:space="preserve">Податок на доходи фізичних осіб </t>
  </si>
  <si>
    <t>Податок на прибуток підприємств та фінансових установ комунальної власності</t>
  </si>
  <si>
    <t>250342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</si>
  <si>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 повноважень</t>
  </si>
  <si>
    <t xml:space="preserve">Дотації з державного бюджету </t>
  </si>
  <si>
    <t>250388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</si>
  <si>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</si>
  <si>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 xml:space="preserve">                                                                                                      ЗВІТ                                                                                          </t>
  </si>
  <si>
    <t>грн.</t>
  </si>
  <si>
    <t>Резервний фонд</t>
  </si>
  <si>
    <t>250315</t>
  </si>
  <si>
    <t>Інші додаткові дотації</t>
  </si>
  <si>
    <t>250319</t>
  </si>
  <si>
    <t>Додаткова дотація з державного бюджету місцевим бюджетам на оплату праці працівників бюджетних установ</t>
  </si>
  <si>
    <t>Інші субвенції</t>
  </si>
  <si>
    <t>250382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</si>
  <si>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</si>
  <si>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250404</t>
  </si>
  <si>
    <t>Інші видатки</t>
  </si>
  <si>
    <t>з них: оплата праці (код 2110)</t>
  </si>
  <si>
    <t>оплата комунальних послуг та енергоносіїв (код 2270)</t>
  </si>
  <si>
    <t>капітальні (код 3000)</t>
  </si>
  <si>
    <t>поточні (код 2000)</t>
  </si>
  <si>
    <t>Відсотки за користування довгостоковим кредитом</t>
  </si>
  <si>
    <t>Державне управління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</si>
  <si>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</si>
  <si>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</si>
  <si>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Базова дотація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</si>
  <si>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</si>
  <si>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Плата за надання адміністративних послуг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</si>
  <si>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                                                    
</t>
  </si>
  <si>
    <t>250203</t>
  </si>
  <si>
    <t>Проведення місцевих виборів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</si>
  <si>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</si>
  <si>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</si>
  <si>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0100</t>
  </si>
  <si>
    <t>1000</t>
  </si>
  <si>
    <t>2000</t>
  </si>
  <si>
    <t>3000</t>
  </si>
  <si>
    <t>4000</t>
  </si>
  <si>
    <t>5000</t>
  </si>
  <si>
    <t>8010</t>
  </si>
  <si>
    <t>8700</t>
  </si>
  <si>
    <t xml:space="preserve">Видатки бюджету за програмною класифікацією                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</si>
  <si>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</si>
  <si>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Додаток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</si>
  <si>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</si>
  <si>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</si>
  <si>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</si>
  <si>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</si>
  <si>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</si>
  <si>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</si>
  <si>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Єдиний податок  </t>
  </si>
  <si>
    <t>Екологічний податок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</si>
  <si>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</si>
  <si>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</si>
  <si>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Інші надходження  </t>
  </si>
  <si>
    <t>Надходження коштів від відшкодування втрат сільськогосподарського і лісогосподарського виробництва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</si>
  <si>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</si>
  <si>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</si>
  <si>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</si>
  <si>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</si>
  <si>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</si>
  <si>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</si>
  <si>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</si>
  <si>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субвенції з місцевого бюджету</t>
  </si>
  <si>
    <t>Охорона здоров`я</t>
  </si>
  <si>
    <t>Культура i мистецтво</t>
  </si>
  <si>
    <t>Фiзична культура i спорт</t>
  </si>
  <si>
    <t>7130</t>
  </si>
  <si>
    <t>Здійснення заходів із землеустрою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</si>
  <si>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</si>
  <si>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</si>
  <si>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8410</t>
  </si>
  <si>
    <t>Фінансова підтримка засобів масової інформації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</si>
  <si>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</si>
  <si>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</si>
  <si>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</si>
  <si>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</si>
  <si>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</si>
  <si>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Будівництво споруд, установ та закладів фізичної культури і спорту</t>
  </si>
  <si>
    <t>Будівництво інших об`єктів соціальної та виробничої інфраструктури комунальної власності</t>
  </si>
  <si>
    <t>6071</t>
  </si>
  <si>
    <t>Субвенція з місцевого бюджету на співфінансування інвестиційних проектів</t>
  </si>
  <si>
    <t>Будівництво установ та закладів культури</t>
  </si>
  <si>
    <t>Субвенція з державного бюджету місцевим бюджетам на формування інфраструктури об’єднаних територіальних громад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</si>
  <si>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</si>
  <si>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</si>
  <si>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</si>
  <si>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Офіційні трансферти</t>
  </si>
  <si>
    <t>рентна плата за спеціальне використання лісових ресурсів</t>
  </si>
  <si>
    <t xml:space="preserve">Орендна плата за водні обєкти ( їх частин) що надаються в користування на умовах орендит Ракдою міністрів Автономної Республіки Крим, обласними, районними, Київською та Севастопільскою міськими державними адміністраціями, місцевими радами </t>
  </si>
  <si>
    <t xml:space="preserve">Цільові фонди утворені Верховною радою Автономною Республіки Крим органами місцевого самоврядування а місцевими органами виконавчої влати </t>
  </si>
  <si>
    <t>рентна плата за користування надрами</t>
  </si>
  <si>
    <t>Сприяння розвитку малого та середнього підприємництва</t>
  </si>
  <si>
    <t>Охорона та раціональне використання природних ресурсів</t>
  </si>
  <si>
    <t>Г.Б.Дацків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</si>
  <si>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</si>
  <si>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r>
      <t>Субвенція з місцевого бюджету на здійснення підтримки окремих закладів та заходів у системі охорони здоров</t>
    </r>
    <r>
      <rPr>
        <sz val="14"/>
        <rFont val="Calibri"/>
        <family val="2"/>
      </rPr>
      <t>’я за рахунок відповідної субвенції з державного бюджету</t>
    </r>
  </si>
  <si>
    <r>
      <t>Субвенція з місцевого бюджету на забезпечення подачею кисню ліжкового фонду закладів охорони здоров</t>
    </r>
    <r>
      <rPr>
        <sz val="14"/>
        <rFont val="Calibri"/>
        <family val="2"/>
      </rPr>
      <t>’я, які надають стаціонарну медичну допомогу пацієнтам з гострою респіраторною хворобою COVID-19, спричиненою коронавірусом SARS-CоV-2</t>
    </r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</si>
  <si>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виробництві</t>
  </si>
  <si>
    <t xml:space="preserve"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</si>
  <si>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</si>
  <si>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Рентна плата за користування надрами місцевого значення</t>
  </si>
  <si>
    <t>інші виплати населенню (код 2730)</t>
  </si>
  <si>
    <t>Заходи із запобігання та ліквідації надзвичайних ситуацій та наслідків стихійного лиха</t>
  </si>
  <si>
    <t>капітальні видатки (код 3000)</t>
  </si>
  <si>
    <t>Виконання інвестиційних проектів в рамках здійснення заходів щодо соціально-економічного розвитку окремих територій</t>
  </si>
  <si>
    <t>Інші податки та збори</t>
  </si>
  <si>
    <t>Податки і збори, не віднесені до інших категорій, та кошти, що передаються (отримуються) відповідно до бюджетного законодавства</t>
  </si>
  <si>
    <t>Інші дотації з місцевого бюджету</t>
  </si>
  <si>
    <t>Житлово-комунальне господарство</t>
  </si>
  <si>
    <t>Заходи та роботи з мобілізаційної підготовки місцевого значення</t>
  </si>
  <si>
    <t>Секретар ради</t>
  </si>
  <si>
    <t>Софія МАГМЕТ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</si>
  <si>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зв`язку з повномасштабною збройною агрес</t>
  </si>
  <si>
    <t>про виконання міського бюджету за Іквартал 2024 року</t>
  </si>
  <si>
    <t>до рішення сесії  від ____________ 2024 року  №</t>
  </si>
  <si>
    <t>Виконано за І квартал 2024 року</t>
  </si>
  <si>
    <t>Інші заходи, пов"язані з економічною діяльністю</t>
  </si>
  <si>
    <t>Заходи та роботи з територіальної оборони</t>
  </si>
  <si>
    <t xml:space="preserve"> 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</si>
</sst>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#,##0\ &quot;к.&quot;;\-#,##0\ &quot;к.&quot;"/>
    <numFmt numFmtId="205" formatCode="#,##0\ &quot;к.&quot;;[Red]\-#,##0\ &quot;к.&quot;"/>
    <numFmt numFmtId="206" formatCode="#,##0.00\ &quot;к.&quot;;\-#,##0.00\ &quot;к.&quot;"/>
    <numFmt numFmtId="207" formatCode="#,##0.00\ &quot;к.&quot;;[Red]\-#,##0.00\ &quot;к.&quot;"/>
    <numFmt numFmtId="208" formatCode="_-* #,##0\ &quot;к.&quot;_-;\-* #,##0\ &quot;к.&quot;_-;_-* &quot;-&quot;\ &quot;к.&quot;_-;_-@_-"/>
    <numFmt numFmtId="209" formatCode="_-* #,##0\ _к_._-;\-* #,##0\ _к_._-;_-* &quot;-&quot;\ _к_._-;_-@_-"/>
    <numFmt numFmtId="210" formatCode="_-* #,##0.00\ &quot;к.&quot;_-;\-* #,##0.00\ &quot;к.&quot;_-;_-* &quot;-&quot;??\ &quot;к.&quot;_-;_-@_-"/>
    <numFmt numFmtId="211" formatCode="_-* #,##0.00\ _к_._-;\-* #,##0.00\ _к_._-;_-* &quot;-&quot;??\ _к_._-;_-@_-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0.0000"/>
  </numFmts>
  <fonts count="6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 Cyr"/>
      <family val="0"/>
    </font>
    <font>
      <i/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4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7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0" applyNumberFormat="0" applyBorder="0" applyAlignment="0" applyProtection="0"/>
    <xf numFmtId="0" fontId="0" fillId="32" borderId="8" applyNumberFormat="0" applyFont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8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212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vertical="center"/>
    </xf>
    <xf numFmtId="21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212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/>
    </xf>
    <xf numFmtId="212" fontId="11" fillId="0" borderId="0" xfId="0" applyNumberFormat="1" applyFont="1" applyBorder="1" applyAlignment="1">
      <alignment/>
    </xf>
    <xf numFmtId="212" fontId="11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49" fontId="0" fillId="0" borderId="0" xfId="0" applyNumberFormat="1" applyFont="1" applyBorder="1" applyAlignment="1">
      <alignment/>
    </xf>
    <xf numFmtId="212" fontId="1" fillId="0" borderId="0" xfId="0" applyNumberFormat="1" applyFont="1" applyBorder="1" applyAlignment="1">
      <alignment/>
    </xf>
    <xf numFmtId="212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/>
    </xf>
    <xf numFmtId="1" fontId="0" fillId="0" borderId="0" xfId="0" applyNumberFormat="1" applyBorder="1" applyAlignment="1">
      <alignment horizontal="left" vertical="top" wrapText="1"/>
    </xf>
    <xf numFmtId="1" fontId="15" fillId="0" borderId="17" xfId="0" applyNumberFormat="1" applyFont="1" applyBorder="1" applyAlignment="1">
      <alignment/>
    </xf>
    <xf numFmtId="1" fontId="16" fillId="0" borderId="17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/>
    </xf>
    <xf numFmtId="0" fontId="18" fillId="0" borderId="13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212" fontId="0" fillId="0" borderId="0" xfId="0" applyNumberFormat="1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1" fontId="0" fillId="0" borderId="0" xfId="0" applyNumberFormat="1" applyAlignment="1">
      <alignment/>
    </xf>
    <xf numFmtId="1" fontId="0" fillId="0" borderId="17" xfId="0" applyNumberFormat="1" applyFont="1" applyBorder="1" applyAlignment="1">
      <alignment/>
    </xf>
    <xf numFmtId="0" fontId="18" fillId="0" borderId="14" xfId="0" applyFont="1" applyBorder="1" applyAlignment="1">
      <alignment horizontal="left" vertical="top" wrapText="1"/>
    </xf>
    <xf numFmtId="1" fontId="15" fillId="0" borderId="20" xfId="0" applyNumberFormat="1" applyFont="1" applyBorder="1" applyAlignment="1">
      <alignment/>
    </xf>
    <xf numFmtId="0" fontId="2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4" xfId="0" applyFont="1" applyBorder="1" applyAlignment="1">
      <alignment wrapText="1"/>
    </xf>
    <xf numFmtId="1" fontId="15" fillId="0" borderId="25" xfId="0" applyNumberFormat="1" applyFont="1" applyBorder="1" applyAlignment="1">
      <alignment/>
    </xf>
    <xf numFmtId="1" fontId="15" fillId="0" borderId="0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33" borderId="0" xfId="0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1" fontId="21" fillId="0" borderId="26" xfId="0" applyNumberFormat="1" applyFont="1" applyBorder="1" applyAlignment="1">
      <alignment/>
    </xf>
    <xf numFmtId="1" fontId="21" fillId="0" borderId="19" xfId="0" applyNumberFormat="1" applyFont="1" applyBorder="1" applyAlignment="1">
      <alignment/>
    </xf>
    <xf numFmtId="1" fontId="21" fillId="0" borderId="27" xfId="0" applyNumberFormat="1" applyFont="1" applyBorder="1" applyAlignment="1">
      <alignment/>
    </xf>
    <xf numFmtId="1" fontId="19" fillId="0" borderId="28" xfId="0" applyNumberFormat="1" applyFont="1" applyBorder="1" applyAlignment="1">
      <alignment/>
    </xf>
    <xf numFmtId="1" fontId="21" fillId="0" borderId="29" xfId="0" applyNumberFormat="1" applyFont="1" applyBorder="1" applyAlignment="1">
      <alignment/>
    </xf>
    <xf numFmtId="1" fontId="21" fillId="0" borderId="30" xfId="0" applyNumberFormat="1" applyFont="1" applyBorder="1" applyAlignment="1">
      <alignment/>
    </xf>
    <xf numFmtId="1" fontId="21" fillId="0" borderId="28" xfId="0" applyNumberFormat="1" applyFont="1" applyBorder="1" applyAlignment="1">
      <alignment/>
    </xf>
    <xf numFmtId="1" fontId="21" fillId="0" borderId="31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25" xfId="0" applyNumberFormat="1" applyFont="1" applyBorder="1" applyAlignment="1">
      <alignment/>
    </xf>
    <xf numFmtId="0" fontId="0" fillId="0" borderId="11" xfId="0" applyFont="1" applyBorder="1" applyAlignment="1">
      <alignment/>
    </xf>
    <xf numFmtId="2" fontId="21" fillId="0" borderId="12" xfId="0" applyNumberFormat="1" applyFont="1" applyBorder="1" applyAlignment="1">
      <alignment/>
    </xf>
    <xf numFmtId="2" fontId="19" fillId="0" borderId="33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2" fontId="19" fillId="0" borderId="17" xfId="0" applyNumberFormat="1" applyFont="1" applyBorder="1" applyAlignment="1">
      <alignment/>
    </xf>
    <xf numFmtId="2" fontId="19" fillId="0" borderId="34" xfId="0" applyNumberFormat="1" applyFont="1" applyBorder="1" applyAlignment="1">
      <alignment/>
    </xf>
    <xf numFmtId="2" fontId="19" fillId="0" borderId="35" xfId="0" applyNumberFormat="1" applyFont="1" applyBorder="1" applyAlignment="1">
      <alignment/>
    </xf>
    <xf numFmtId="2" fontId="19" fillId="0" borderId="35" xfId="0" applyNumberFormat="1" applyFont="1" applyBorder="1" applyAlignment="1">
      <alignment/>
    </xf>
    <xf numFmtId="2" fontId="21" fillId="0" borderId="15" xfId="0" applyNumberFormat="1" applyFont="1" applyBorder="1" applyAlignment="1">
      <alignment/>
    </xf>
    <xf numFmtId="2" fontId="19" fillId="0" borderId="13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2" fillId="0" borderId="38" xfId="0" applyNumberFormat="1" applyFont="1" applyBorder="1" applyAlignment="1">
      <alignment/>
    </xf>
    <xf numFmtId="2" fontId="22" fillId="0" borderId="39" xfId="0" applyNumberFormat="1" applyFont="1" applyBorder="1" applyAlignment="1">
      <alignment/>
    </xf>
    <xf numFmtId="2" fontId="22" fillId="0" borderId="40" xfId="0" applyNumberFormat="1" applyFont="1" applyBorder="1" applyAlignment="1">
      <alignment/>
    </xf>
    <xf numFmtId="2" fontId="21" fillId="0" borderId="41" xfId="0" applyNumberFormat="1" applyFont="1" applyBorder="1" applyAlignment="1">
      <alignment/>
    </xf>
    <xf numFmtId="2" fontId="21" fillId="0" borderId="36" xfId="0" applyNumberFormat="1" applyFont="1" applyBorder="1" applyAlignment="1">
      <alignment/>
    </xf>
    <xf numFmtId="2" fontId="21" fillId="0" borderId="37" xfId="0" applyNumberFormat="1" applyFont="1" applyBorder="1" applyAlignment="1">
      <alignment/>
    </xf>
    <xf numFmtId="2" fontId="21" fillId="0" borderId="38" xfId="0" applyNumberFormat="1" applyFont="1" applyBorder="1" applyAlignment="1">
      <alignment/>
    </xf>
    <xf numFmtId="2" fontId="21" fillId="0" borderId="42" xfId="0" applyNumberFormat="1" applyFont="1" applyBorder="1" applyAlignment="1">
      <alignment/>
    </xf>
    <xf numFmtId="2" fontId="21" fillId="0" borderId="43" xfId="0" applyNumberFormat="1" applyFont="1" applyBorder="1" applyAlignment="1">
      <alignment/>
    </xf>
    <xf numFmtId="2" fontId="19" fillId="0" borderId="13" xfId="0" applyNumberFormat="1" applyFont="1" applyFill="1" applyBorder="1" applyAlignment="1">
      <alignment/>
    </xf>
    <xf numFmtId="2" fontId="22" fillId="0" borderId="17" xfId="0" applyNumberFormat="1" applyFont="1" applyBorder="1" applyAlignment="1">
      <alignment/>
    </xf>
    <xf numFmtId="2" fontId="22" fillId="0" borderId="44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44" xfId="0" applyNumberFormat="1" applyFont="1" applyBorder="1" applyAlignment="1">
      <alignment/>
    </xf>
    <xf numFmtId="2" fontId="21" fillId="0" borderId="13" xfId="0" applyNumberFormat="1" applyFont="1" applyBorder="1" applyAlignment="1">
      <alignment/>
    </xf>
    <xf numFmtId="2" fontId="21" fillId="0" borderId="33" xfId="0" applyNumberFormat="1" applyFont="1" applyBorder="1" applyAlignment="1">
      <alignment/>
    </xf>
    <xf numFmtId="2" fontId="21" fillId="0" borderId="17" xfId="0" applyNumberFormat="1" applyFont="1" applyBorder="1" applyAlignment="1">
      <alignment/>
    </xf>
    <xf numFmtId="2" fontId="21" fillId="0" borderId="34" xfId="0" applyNumberFormat="1" applyFont="1" applyBorder="1" applyAlignment="1">
      <alignment/>
    </xf>
    <xf numFmtId="2" fontId="21" fillId="0" borderId="35" xfId="0" applyNumberFormat="1" applyFont="1" applyBorder="1" applyAlignment="1">
      <alignment/>
    </xf>
    <xf numFmtId="2" fontId="19" fillId="0" borderId="33" xfId="0" applyNumberFormat="1" applyFont="1" applyFill="1" applyBorder="1" applyAlignment="1">
      <alignment/>
    </xf>
    <xf numFmtId="2" fontId="20" fillId="0" borderId="17" xfId="0" applyNumberFormat="1" applyFont="1" applyBorder="1" applyAlignment="1">
      <alignment/>
    </xf>
    <xf numFmtId="2" fontId="20" fillId="0" borderId="35" xfId="0" applyNumberFormat="1" applyFont="1" applyBorder="1" applyAlignment="1">
      <alignment/>
    </xf>
    <xf numFmtId="2" fontId="19" fillId="0" borderId="33" xfId="0" applyNumberFormat="1" applyFont="1" applyBorder="1" applyAlignment="1">
      <alignment/>
    </xf>
    <xf numFmtId="1" fontId="21" fillId="0" borderId="45" xfId="0" applyNumberFormat="1" applyFont="1" applyFill="1" applyBorder="1" applyAlignment="1">
      <alignment/>
    </xf>
    <xf numFmtId="0" fontId="1" fillId="0" borderId="17" xfId="54" applyFont="1" applyFill="1" applyBorder="1" quotePrefix="1">
      <alignment/>
      <protection/>
    </xf>
    <xf numFmtId="0" fontId="1" fillId="34" borderId="17" xfId="54" applyFont="1" applyFill="1" applyBorder="1" applyAlignment="1" quotePrefix="1">
      <alignment vertical="justify" wrapText="1"/>
      <protection/>
    </xf>
    <xf numFmtId="0" fontId="1" fillId="34" borderId="17" xfId="54" applyFont="1" applyFill="1" applyBorder="1" applyAlignment="1" quotePrefix="1">
      <alignment horizontal="left" vertical="justify" wrapText="1"/>
      <protection/>
    </xf>
    <xf numFmtId="0" fontId="1" fillId="34" borderId="17" xfId="54" applyFont="1" applyFill="1" applyBorder="1" applyAlignment="1" quotePrefix="1">
      <alignment vertical="top"/>
      <protection/>
    </xf>
    <xf numFmtId="212" fontId="0" fillId="0" borderId="0" xfId="0" applyNumberFormat="1" applyFont="1" applyBorder="1" applyAlignment="1">
      <alignment/>
    </xf>
    <xf numFmtId="2" fontId="0" fillId="0" borderId="46" xfId="0" applyNumberFormat="1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2" fontId="0" fillId="0" borderId="48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49" xfId="0" applyNumberFormat="1" applyFont="1" applyBorder="1" applyAlignment="1">
      <alignment/>
    </xf>
    <xf numFmtId="2" fontId="0" fillId="0" borderId="50" xfId="0" applyNumberFormat="1" applyFont="1" applyBorder="1" applyAlignment="1">
      <alignment/>
    </xf>
    <xf numFmtId="2" fontId="0" fillId="0" borderId="51" xfId="0" applyNumberFormat="1" applyFont="1" applyBorder="1" applyAlignment="1">
      <alignment/>
    </xf>
    <xf numFmtId="2" fontId="0" fillId="0" borderId="52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2" fillId="0" borderId="0" xfId="0" applyNumberFormat="1" applyFont="1" applyAlignment="1">
      <alignment/>
    </xf>
    <xf numFmtId="2" fontId="19" fillId="0" borderId="36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15" fillId="0" borderId="53" xfId="0" applyNumberFormat="1" applyFont="1" applyBorder="1" applyAlignment="1">
      <alignment/>
    </xf>
    <xf numFmtId="2" fontId="15" fillId="0" borderId="33" xfId="0" applyNumberFormat="1" applyFont="1" applyBorder="1" applyAlignment="1">
      <alignment/>
    </xf>
    <xf numFmtId="2" fontId="15" fillId="0" borderId="3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Alignment="1">
      <alignment vertical="top" wrapText="1"/>
    </xf>
    <xf numFmtId="2" fontId="0" fillId="0" borderId="22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0" fillId="0" borderId="54" xfId="0" applyNumberFormat="1" applyFont="1" applyBorder="1" applyAlignment="1">
      <alignment/>
    </xf>
    <xf numFmtId="2" fontId="0" fillId="0" borderId="55" xfId="0" applyNumberFormat="1" applyFont="1" applyBorder="1" applyAlignment="1">
      <alignment/>
    </xf>
    <xf numFmtId="0" fontId="6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23" fillId="35" borderId="18" xfId="0" applyFont="1" applyFill="1" applyBorder="1" applyAlignment="1">
      <alignment horizontal="center"/>
    </xf>
    <xf numFmtId="0" fontId="23" fillId="35" borderId="45" xfId="0" applyFont="1" applyFill="1" applyBorder="1" applyAlignment="1">
      <alignment horizontal="left" vertical="center" wrapText="1"/>
    </xf>
    <xf numFmtId="2" fontId="6" fillId="35" borderId="57" xfId="0" applyNumberFormat="1" applyFont="1" applyFill="1" applyBorder="1" applyAlignment="1">
      <alignment/>
    </xf>
    <xf numFmtId="2" fontId="6" fillId="35" borderId="18" xfId="0" applyNumberFormat="1" applyFont="1" applyFill="1" applyBorder="1" applyAlignment="1">
      <alignment horizontal="right" vertical="center" wrapText="1"/>
    </xf>
    <xf numFmtId="0" fontId="6" fillId="0" borderId="15" xfId="0" applyFont="1" applyBorder="1" applyAlignment="1">
      <alignment horizontal="center"/>
    </xf>
    <xf numFmtId="0" fontId="5" fillId="0" borderId="26" xfId="0" applyFont="1" applyBorder="1" applyAlignment="1">
      <alignment horizontal="left" wrapText="1"/>
    </xf>
    <xf numFmtId="2" fontId="5" fillId="0" borderId="61" xfId="0" applyNumberFormat="1" applyFont="1" applyBorder="1" applyAlignment="1">
      <alignment/>
    </xf>
    <xf numFmtId="2" fontId="5" fillId="0" borderId="47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2" fontId="5" fillId="0" borderId="48" xfId="0" applyNumberFormat="1" applyFont="1" applyBorder="1" applyAlignment="1">
      <alignment/>
    </xf>
    <xf numFmtId="2" fontId="6" fillId="0" borderId="13" xfId="0" applyNumberFormat="1" applyFont="1" applyBorder="1" applyAlignment="1">
      <alignment horizontal="right" wrapText="1"/>
    </xf>
    <xf numFmtId="2" fontId="6" fillId="0" borderId="18" xfId="0" applyNumberFormat="1" applyFont="1" applyBorder="1" applyAlignment="1">
      <alignment horizontal="right" vertical="center" wrapText="1"/>
    </xf>
    <xf numFmtId="0" fontId="6" fillId="0" borderId="62" xfId="0" applyFont="1" applyBorder="1" applyAlignment="1">
      <alignment horizontal="center"/>
    </xf>
    <xf numFmtId="0" fontId="5" fillId="0" borderId="27" xfId="0" applyFont="1" applyBorder="1" applyAlignment="1">
      <alignment horizontal="left" wrapText="1"/>
    </xf>
    <xf numFmtId="2" fontId="5" fillId="0" borderId="46" xfId="0" applyNumberFormat="1" applyFont="1" applyBorder="1" applyAlignment="1">
      <alignment/>
    </xf>
    <xf numFmtId="2" fontId="5" fillId="0" borderId="35" xfId="0" applyNumberFormat="1" applyFont="1" applyBorder="1" applyAlignment="1">
      <alignment/>
    </xf>
    <xf numFmtId="2" fontId="5" fillId="0" borderId="34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5" fillId="0" borderId="63" xfId="0" applyNumberFormat="1" applyFont="1" applyBorder="1" applyAlignment="1">
      <alignment/>
    </xf>
    <xf numFmtId="2" fontId="5" fillId="0" borderId="49" xfId="0" applyNumberFormat="1" applyFont="1" applyBorder="1" applyAlignment="1">
      <alignment/>
    </xf>
    <xf numFmtId="2" fontId="5" fillId="0" borderId="54" xfId="0" applyNumberFormat="1" applyFont="1" applyBorder="1" applyAlignment="1">
      <alignment/>
    </xf>
    <xf numFmtId="2" fontId="5" fillId="0" borderId="50" xfId="0" applyNumberFormat="1" applyFont="1" applyBorder="1" applyAlignment="1">
      <alignment/>
    </xf>
    <xf numFmtId="2" fontId="6" fillId="0" borderId="62" xfId="0" applyNumberFormat="1" applyFont="1" applyBorder="1" applyAlignment="1">
      <alignment horizontal="right" wrapText="1"/>
    </xf>
    <xf numFmtId="2" fontId="6" fillId="0" borderId="36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wrapText="1"/>
    </xf>
    <xf numFmtId="2" fontId="6" fillId="0" borderId="57" xfId="0" applyNumberFormat="1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59" xfId="0" applyNumberFormat="1" applyFont="1" applyBorder="1" applyAlignment="1">
      <alignment/>
    </xf>
    <xf numFmtId="2" fontId="6" fillId="0" borderId="18" xfId="0" applyNumberFormat="1" applyFont="1" applyBorder="1" applyAlignment="1">
      <alignment horizontal="right" wrapText="1"/>
    </xf>
    <xf numFmtId="0" fontId="5" fillId="0" borderId="19" xfId="0" applyFont="1" applyBorder="1" applyAlignment="1">
      <alignment wrapText="1"/>
    </xf>
    <xf numFmtId="2" fontId="5" fillId="0" borderId="44" xfId="0" applyNumberFormat="1" applyFont="1" applyBorder="1" applyAlignment="1">
      <alignment/>
    </xf>
    <xf numFmtId="2" fontId="5" fillId="0" borderId="55" xfId="0" applyNumberFormat="1" applyFont="1" applyBorder="1" applyAlignment="1">
      <alignment/>
    </xf>
    <xf numFmtId="2" fontId="5" fillId="0" borderId="52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 wrapText="1"/>
    </xf>
    <xf numFmtId="2" fontId="6" fillId="0" borderId="65" xfId="0" applyNumberFormat="1" applyFont="1" applyBorder="1" applyAlignment="1">
      <alignment horizontal="right" vertical="center" wrapText="1"/>
    </xf>
    <xf numFmtId="2" fontId="5" fillId="0" borderId="61" xfId="0" applyNumberFormat="1" applyFont="1" applyBorder="1" applyAlignment="1">
      <alignment horizontal="right" vertical="center" wrapText="1"/>
    </xf>
    <xf numFmtId="0" fontId="6" fillId="0" borderId="13" xfId="0" applyFont="1" applyFill="1" applyBorder="1" applyAlignment="1">
      <alignment horizontal="center"/>
    </xf>
    <xf numFmtId="0" fontId="5" fillId="0" borderId="19" xfId="0" applyFont="1" applyFill="1" applyBorder="1" applyAlignment="1">
      <alignment wrapText="1"/>
    </xf>
    <xf numFmtId="2" fontId="5" fillId="0" borderId="66" xfId="0" applyNumberFormat="1" applyFont="1" applyBorder="1" applyAlignment="1">
      <alignment/>
    </xf>
    <xf numFmtId="2" fontId="5" fillId="0" borderId="67" xfId="0" applyNumberFormat="1" applyFont="1" applyBorder="1" applyAlignment="1">
      <alignment/>
    </xf>
    <xf numFmtId="2" fontId="6" fillId="35" borderId="32" xfId="0" applyNumberFormat="1" applyFont="1" applyFill="1" applyBorder="1" applyAlignment="1">
      <alignment horizontal="right" vertical="center" wrapText="1"/>
    </xf>
    <xf numFmtId="2" fontId="6" fillId="35" borderId="65" xfId="0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>
      <alignment wrapText="1"/>
    </xf>
    <xf numFmtId="2" fontId="6" fillId="0" borderId="68" xfId="0" applyNumberFormat="1" applyFont="1" applyBorder="1" applyAlignment="1">
      <alignment/>
    </xf>
    <xf numFmtId="2" fontId="6" fillId="0" borderId="40" xfId="0" applyNumberFormat="1" applyFont="1" applyBorder="1" applyAlignment="1">
      <alignment/>
    </xf>
    <xf numFmtId="2" fontId="6" fillId="36" borderId="65" xfId="0" applyNumberFormat="1" applyFont="1" applyFill="1" applyBorder="1" applyAlignment="1">
      <alignment horizontal="right" vertical="center" wrapText="1"/>
    </xf>
    <xf numFmtId="2" fontId="6" fillId="36" borderId="18" xfId="0" applyNumberFormat="1" applyFont="1" applyFill="1" applyBorder="1" applyAlignment="1">
      <alignment horizontal="right" vertical="center" wrapText="1"/>
    </xf>
    <xf numFmtId="2" fontId="5" fillId="0" borderId="46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3" xfId="0" applyFont="1" applyBorder="1" applyAlignment="1">
      <alignment horizontal="center" vertical="top"/>
    </xf>
    <xf numFmtId="0" fontId="5" fillId="0" borderId="19" xfId="0" applyFont="1" applyBorder="1" applyAlignment="1">
      <alignment vertical="top" wrapText="1"/>
    </xf>
    <xf numFmtId="0" fontId="6" fillId="0" borderId="13" xfId="0" applyFont="1" applyFill="1" applyBorder="1" applyAlignment="1">
      <alignment horizontal="center" vertical="justify" wrapText="1"/>
    </xf>
    <xf numFmtId="0" fontId="5" fillId="0" borderId="19" xfId="0" applyFont="1" applyFill="1" applyBorder="1" applyAlignment="1">
      <alignment vertical="justify" wrapText="1"/>
    </xf>
    <xf numFmtId="0" fontId="5" fillId="0" borderId="0" xfId="0" applyFont="1" applyBorder="1" applyAlignment="1">
      <alignment wrapText="1"/>
    </xf>
    <xf numFmtId="2" fontId="5" fillId="0" borderId="53" xfId="0" applyNumberFormat="1" applyFont="1" applyBorder="1" applyAlignment="1">
      <alignment/>
    </xf>
    <xf numFmtId="0" fontId="5" fillId="0" borderId="19" xfId="0" applyFont="1" applyBorder="1" applyAlignment="1">
      <alignment horizontal="left" wrapText="1"/>
    </xf>
    <xf numFmtId="0" fontId="6" fillId="35" borderId="45" xfId="0" applyFont="1" applyFill="1" applyBorder="1" applyAlignment="1">
      <alignment horizontal="left" wrapText="1"/>
    </xf>
    <xf numFmtId="2" fontId="5" fillId="35" borderId="60" xfId="0" applyNumberFormat="1" applyFont="1" applyFill="1" applyBorder="1" applyAlignment="1">
      <alignment/>
    </xf>
    <xf numFmtId="2" fontId="5" fillId="35" borderId="58" xfId="0" applyNumberFormat="1" applyFont="1" applyFill="1" applyBorder="1" applyAlignment="1">
      <alignment/>
    </xf>
    <xf numFmtId="2" fontId="6" fillId="35" borderId="60" xfId="0" applyNumberFormat="1" applyFont="1" applyFill="1" applyBorder="1" applyAlignment="1">
      <alignment/>
    </xf>
    <xf numFmtId="2" fontId="6" fillId="35" borderId="18" xfId="0" applyNumberFormat="1" applyFont="1" applyFill="1" applyBorder="1" applyAlignment="1">
      <alignment horizontal="right" wrapText="1"/>
    </xf>
    <xf numFmtId="0" fontId="6" fillId="0" borderId="15" xfId="0" applyFont="1" applyFill="1" applyBorder="1" applyAlignment="1">
      <alignment horizontal="center" vertical="center"/>
    </xf>
    <xf numFmtId="0" fontId="5" fillId="0" borderId="55" xfId="0" applyFont="1" applyBorder="1" applyAlignment="1">
      <alignment vertical="top" wrapText="1"/>
    </xf>
    <xf numFmtId="2" fontId="5" fillId="0" borderId="51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9" xfId="0" applyFont="1" applyBorder="1" applyAlignment="1">
      <alignment horizontal="left" wrapText="1"/>
    </xf>
    <xf numFmtId="2" fontId="6" fillId="0" borderId="25" xfId="0" applyNumberFormat="1" applyFont="1" applyBorder="1" applyAlignment="1">
      <alignment/>
    </xf>
    <xf numFmtId="2" fontId="6" fillId="0" borderId="32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2" fontId="6" fillId="0" borderId="15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2" fontId="5" fillId="0" borderId="17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1" fontId="6" fillId="35" borderId="33" xfId="0" applyNumberFormat="1" applyFont="1" applyFill="1" applyBorder="1" applyAlignment="1">
      <alignment vertical="center" wrapText="1"/>
    </xf>
    <xf numFmtId="2" fontId="6" fillId="35" borderId="17" xfId="0" applyNumberFormat="1" applyFont="1" applyFill="1" applyBorder="1" applyAlignment="1">
      <alignment/>
    </xf>
    <xf numFmtId="2" fontId="6" fillId="35" borderId="17" xfId="0" applyNumberFormat="1" applyFont="1" applyFill="1" applyBorder="1" applyAlignment="1">
      <alignment/>
    </xf>
    <xf numFmtId="2" fontId="6" fillId="35" borderId="34" xfId="0" applyNumberFormat="1" applyFont="1" applyFill="1" applyBorder="1" applyAlignment="1">
      <alignment/>
    </xf>
    <xf numFmtId="2" fontId="6" fillId="35" borderId="62" xfId="0" applyNumberFormat="1" applyFont="1" applyFill="1" applyBorder="1" applyAlignment="1">
      <alignment horizontal="right" wrapText="1"/>
    </xf>
    <xf numFmtId="1" fontId="6" fillId="0" borderId="14" xfId="0" applyNumberFormat="1" applyFont="1" applyFill="1" applyBorder="1" applyAlignment="1">
      <alignment horizontal="center" vertical="center"/>
    </xf>
    <xf numFmtId="0" fontId="5" fillId="0" borderId="54" xfId="0" applyFont="1" applyBorder="1" applyAlignment="1">
      <alignment vertical="top" wrapText="1"/>
    </xf>
    <xf numFmtId="2" fontId="5" fillId="0" borderId="47" xfId="0" applyNumberFormat="1" applyFont="1" applyFill="1" applyBorder="1" applyAlignment="1">
      <alignment/>
    </xf>
    <xf numFmtId="2" fontId="5" fillId="0" borderId="69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6" fillId="0" borderId="52" xfId="0" applyNumberFormat="1" applyFont="1" applyBorder="1" applyAlignment="1">
      <alignment/>
    </xf>
    <xf numFmtId="2" fontId="5" fillId="0" borderId="23" xfId="0" applyNumberFormat="1" applyFont="1" applyBorder="1" applyAlignment="1">
      <alignment/>
    </xf>
    <xf numFmtId="2" fontId="6" fillId="0" borderId="53" xfId="0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2" fontId="6" fillId="0" borderId="54" xfId="0" applyNumberFormat="1" applyFont="1" applyBorder="1" applyAlignment="1">
      <alignment/>
    </xf>
    <xf numFmtId="0" fontId="6" fillId="0" borderId="23" xfId="0" applyFont="1" applyBorder="1" applyAlignment="1">
      <alignment horizontal="center"/>
    </xf>
    <xf numFmtId="0" fontId="5" fillId="0" borderId="23" xfId="0" applyFont="1" applyFill="1" applyBorder="1" applyAlignment="1">
      <alignment vertical="justify" wrapText="1"/>
    </xf>
    <xf numFmtId="0" fontId="6" fillId="0" borderId="22" xfId="0" applyFont="1" applyBorder="1" applyAlignment="1">
      <alignment horizontal="center"/>
    </xf>
    <xf numFmtId="0" fontId="5" fillId="0" borderId="22" xfId="0" applyFont="1" applyFill="1" applyBorder="1" applyAlignment="1">
      <alignment/>
    </xf>
    <xf numFmtId="0" fontId="5" fillId="0" borderId="22" xfId="0" applyFont="1" applyFill="1" applyBorder="1" applyAlignment="1">
      <alignment vertical="justify" wrapText="1"/>
    </xf>
    <xf numFmtId="0" fontId="6" fillId="0" borderId="34" xfId="0" applyFont="1" applyBorder="1" applyAlignment="1">
      <alignment horizontal="center"/>
    </xf>
    <xf numFmtId="0" fontId="5" fillId="0" borderId="70" xfId="0" applyFont="1" applyBorder="1" applyAlignment="1">
      <alignment vertical="justify" wrapText="1"/>
    </xf>
    <xf numFmtId="2" fontId="6" fillId="0" borderId="71" xfId="0" applyNumberFormat="1" applyFont="1" applyBorder="1" applyAlignment="1">
      <alignment/>
    </xf>
    <xf numFmtId="2" fontId="6" fillId="0" borderId="72" xfId="0" applyNumberFormat="1" applyFont="1" applyBorder="1" applyAlignment="1">
      <alignment/>
    </xf>
    <xf numFmtId="0" fontId="6" fillId="0" borderId="73" xfId="0" applyFont="1" applyBorder="1" applyAlignment="1">
      <alignment horizontal="center"/>
    </xf>
    <xf numFmtId="0" fontId="5" fillId="0" borderId="69" xfId="0" applyFont="1" applyFill="1" applyBorder="1" applyAlignment="1">
      <alignment vertical="justify" wrapText="1"/>
    </xf>
    <xf numFmtId="0" fontId="6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vertical="justify" wrapText="1"/>
    </xf>
    <xf numFmtId="2" fontId="6" fillId="0" borderId="17" xfId="0" applyNumberFormat="1" applyFont="1" applyBorder="1" applyAlignment="1">
      <alignment/>
    </xf>
    <xf numFmtId="2" fontId="6" fillId="0" borderId="27" xfId="0" applyNumberFormat="1" applyFont="1" applyBorder="1" applyAlignment="1">
      <alignment horizontal="right" wrapText="1"/>
    </xf>
    <xf numFmtId="0" fontId="13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left" vertical="top" wrapText="1"/>
    </xf>
    <xf numFmtId="0" fontId="5" fillId="0" borderId="17" xfId="54" applyFont="1" applyFill="1" applyBorder="1">
      <alignment/>
      <protection/>
    </xf>
    <xf numFmtId="0" fontId="5" fillId="34" borderId="17" xfId="54" applyFont="1" applyFill="1" applyBorder="1" applyAlignment="1">
      <alignment wrapText="1"/>
      <protection/>
    </xf>
    <xf numFmtId="0" fontId="5" fillId="0" borderId="0" xfId="0" applyFont="1" applyFill="1" applyAlignment="1">
      <alignment wrapText="1"/>
    </xf>
    <xf numFmtId="0" fontId="5" fillId="34" borderId="17" xfId="54" applyFont="1" applyFill="1" applyBorder="1" applyAlignment="1">
      <alignment vertical="justify" wrapText="1"/>
      <protection/>
    </xf>
    <xf numFmtId="0" fontId="5" fillId="34" borderId="17" xfId="0" applyFont="1" applyFill="1" applyBorder="1" applyAlignment="1">
      <alignment wrapText="1"/>
    </xf>
    <xf numFmtId="0" fontId="5" fillId="34" borderId="35" xfId="54" applyFont="1" applyFill="1" applyBorder="1" applyAlignment="1">
      <alignment vertical="justify" wrapText="1"/>
      <protection/>
    </xf>
    <xf numFmtId="0" fontId="5" fillId="34" borderId="0" xfId="0" applyFont="1" applyFill="1" applyAlignment="1">
      <alignment wrapText="1"/>
    </xf>
    <xf numFmtId="0" fontId="5" fillId="34" borderId="17" xfId="54" applyFont="1" applyFill="1" applyBorder="1" applyAlignment="1">
      <alignment vertical="top" wrapText="1"/>
      <protection/>
    </xf>
    <xf numFmtId="0" fontId="6" fillId="0" borderId="45" xfId="0" applyFont="1" applyBorder="1" applyAlignment="1">
      <alignment horizontal="left" vertical="top" wrapText="1"/>
    </xf>
    <xf numFmtId="2" fontId="0" fillId="0" borderId="68" xfId="0" applyNumberFormat="1" applyFont="1" applyBorder="1" applyAlignment="1">
      <alignment/>
    </xf>
    <xf numFmtId="2" fontId="0" fillId="0" borderId="42" xfId="0" applyNumberFormat="1" applyFont="1" applyBorder="1" applyAlignment="1">
      <alignment/>
    </xf>
    <xf numFmtId="2" fontId="0" fillId="0" borderId="74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0" fillId="0" borderId="75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5" xfId="0" applyNumberFormat="1" applyFont="1" applyFill="1" applyBorder="1" applyAlignment="1">
      <alignment/>
    </xf>
    <xf numFmtId="2" fontId="0" fillId="0" borderId="40" xfId="0" applyNumberFormat="1" applyFont="1" applyBorder="1" applyAlignment="1">
      <alignment/>
    </xf>
    <xf numFmtId="2" fontId="0" fillId="34" borderId="51" xfId="0" applyNumberFormat="1" applyFont="1" applyFill="1" applyBorder="1" applyAlignment="1">
      <alignment/>
    </xf>
    <xf numFmtId="2" fontId="1" fillId="0" borderId="13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2" fontId="0" fillId="34" borderId="76" xfId="0" applyNumberFormat="1" applyFont="1" applyFill="1" applyBorder="1" applyAlignment="1">
      <alignment/>
    </xf>
    <xf numFmtId="2" fontId="0" fillId="34" borderId="52" xfId="0" applyNumberFormat="1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34" borderId="33" xfId="0" applyNumberFormat="1" applyFont="1" applyFill="1" applyBorder="1" applyAlignment="1">
      <alignment/>
    </xf>
    <xf numFmtId="2" fontId="0" fillId="34" borderId="34" xfId="0" applyNumberFormat="1" applyFont="1" applyFill="1" applyBorder="1" applyAlignment="1">
      <alignment/>
    </xf>
    <xf numFmtId="2" fontId="0" fillId="0" borderId="28" xfId="0" applyNumberFormat="1" applyFont="1" applyFill="1" applyBorder="1" applyAlignment="1">
      <alignment/>
    </xf>
    <xf numFmtId="1" fontId="0" fillId="0" borderId="28" xfId="0" applyNumberFormat="1" applyFont="1" applyFill="1" applyBorder="1" applyAlignment="1">
      <alignment/>
    </xf>
    <xf numFmtId="2" fontId="0" fillId="0" borderId="20" xfId="0" applyNumberFormat="1" applyFont="1" applyBorder="1" applyAlignment="1">
      <alignment/>
    </xf>
    <xf numFmtId="2" fontId="0" fillId="34" borderId="22" xfId="0" applyNumberFormat="1" applyFont="1" applyFill="1" applyBorder="1" applyAlignment="1">
      <alignment/>
    </xf>
    <xf numFmtId="2" fontId="0" fillId="34" borderId="28" xfId="0" applyNumberFormat="1" applyFont="1" applyFill="1" applyBorder="1" applyAlignment="1">
      <alignment/>
    </xf>
    <xf numFmtId="2" fontId="0" fillId="34" borderId="35" xfId="0" applyNumberFormat="1" applyFont="1" applyFill="1" applyBorder="1" applyAlignment="1">
      <alignment/>
    </xf>
    <xf numFmtId="2" fontId="0" fillId="0" borderId="77" xfId="0" applyNumberFormat="1" applyFont="1" applyBorder="1" applyAlignment="1">
      <alignment/>
    </xf>
    <xf numFmtId="1" fontId="0" fillId="0" borderId="77" xfId="0" applyNumberFormat="1" applyFont="1" applyFill="1" applyBorder="1" applyAlignment="1">
      <alignment/>
    </xf>
    <xf numFmtId="2" fontId="0" fillId="0" borderId="62" xfId="0" applyNumberFormat="1" applyFont="1" applyBorder="1" applyAlignment="1">
      <alignment/>
    </xf>
    <xf numFmtId="2" fontId="1" fillId="0" borderId="51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2" fontId="0" fillId="0" borderId="78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2" fontId="14" fillId="0" borderId="18" xfId="0" applyNumberFormat="1" applyFont="1" applyBorder="1" applyAlignment="1">
      <alignment horizontal="center" vertical="center" wrapText="1"/>
    </xf>
    <xf numFmtId="212" fontId="5" fillId="0" borderId="0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14" fillId="0" borderId="79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5" fillId="0" borderId="17" xfId="54" applyFont="1" applyFill="1" applyBorder="1" applyAlignment="1">
      <alignment wrapText="1"/>
      <protection/>
    </xf>
    <xf numFmtId="2" fontId="6" fillId="0" borderId="23" xfId="0" applyNumberFormat="1" applyFont="1" applyBorder="1" applyAlignment="1">
      <alignment/>
    </xf>
    <xf numFmtId="0" fontId="5" fillId="0" borderId="31" xfId="0" applyFont="1" applyBorder="1" applyAlignment="1">
      <alignment wrapText="1"/>
    </xf>
    <xf numFmtId="2" fontId="6" fillId="0" borderId="69" xfId="0" applyNumberFormat="1" applyFont="1" applyBorder="1" applyAlignment="1">
      <alignment horizontal="right" wrapText="1"/>
    </xf>
    <xf numFmtId="2" fontId="59" fillId="0" borderId="17" xfId="0" applyNumberFormat="1" applyFont="1" applyBorder="1" applyAlignment="1">
      <alignment/>
    </xf>
    <xf numFmtId="2" fontId="59" fillId="0" borderId="33" xfId="0" applyNumberFormat="1" applyFont="1" applyBorder="1" applyAlignment="1">
      <alignment/>
    </xf>
    <xf numFmtId="0" fontId="5" fillId="34" borderId="34" xfId="54" applyFont="1" applyFill="1" applyBorder="1" applyAlignment="1">
      <alignment vertical="justify" wrapText="1"/>
      <protection/>
    </xf>
    <xf numFmtId="0" fontId="14" fillId="0" borderId="80" xfId="0" applyFont="1" applyBorder="1" applyAlignment="1">
      <alignment horizontal="center" vertical="center" wrapText="1"/>
    </xf>
    <xf numFmtId="2" fontId="0" fillId="0" borderId="76" xfId="0" applyNumberFormat="1" applyFont="1" applyBorder="1" applyAlignment="1">
      <alignment/>
    </xf>
    <xf numFmtId="2" fontId="6" fillId="35" borderId="69" xfId="0" applyNumberFormat="1" applyFont="1" applyFill="1" applyBorder="1" applyAlignment="1">
      <alignment horizontal="right" vertical="center" wrapText="1"/>
    </xf>
    <xf numFmtId="2" fontId="0" fillId="0" borderId="17" xfId="0" applyNumberFormat="1" applyFont="1" applyFill="1" applyBorder="1" applyAlignment="1">
      <alignment/>
    </xf>
    <xf numFmtId="2" fontId="6" fillId="0" borderId="69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23" fillId="35" borderId="65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/>
    </xf>
    <xf numFmtId="0" fontId="5" fillId="0" borderId="27" xfId="0" applyFont="1" applyFill="1" applyBorder="1" applyAlignment="1">
      <alignment wrapText="1"/>
    </xf>
    <xf numFmtId="0" fontId="6" fillId="0" borderId="17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/>
    </xf>
    <xf numFmtId="0" fontId="5" fillId="0" borderId="78" xfId="0" applyFont="1" applyFill="1" applyBorder="1" applyAlignment="1">
      <alignment wrapText="1"/>
    </xf>
    <xf numFmtId="0" fontId="6" fillId="0" borderId="34" xfId="0" applyFont="1" applyFill="1" applyBorder="1" applyAlignment="1">
      <alignment wrapText="1"/>
    </xf>
    <xf numFmtId="2" fontId="5" fillId="0" borderId="81" xfId="0" applyNumberFormat="1" applyFont="1" applyBorder="1" applyAlignment="1">
      <alignment/>
    </xf>
    <xf numFmtId="2" fontId="5" fillId="0" borderId="57" xfId="0" applyNumberFormat="1" applyFont="1" applyBorder="1" applyAlignment="1">
      <alignment/>
    </xf>
    <xf numFmtId="1" fontId="6" fillId="35" borderId="17" xfId="0" applyNumberFormat="1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5" fillId="0" borderId="50" xfId="0" applyFont="1" applyFill="1" applyBorder="1" applyAlignment="1">
      <alignment vertical="justify" wrapText="1"/>
    </xf>
    <xf numFmtId="2" fontId="6" fillId="0" borderId="47" xfId="0" applyNumberFormat="1" applyFont="1" applyBorder="1" applyAlignment="1">
      <alignment/>
    </xf>
    <xf numFmtId="2" fontId="5" fillId="0" borderId="82" xfId="0" applyNumberFormat="1" applyFont="1" applyBorder="1" applyAlignment="1">
      <alignment/>
    </xf>
    <xf numFmtId="0" fontId="1" fillId="34" borderId="17" xfId="54" applyFont="1" applyFill="1" applyBorder="1" applyAlignment="1" quotePrefix="1">
      <alignment horizontal="left"/>
      <protection/>
    </xf>
    <xf numFmtId="2" fontId="1" fillId="0" borderId="0" xfId="0" applyNumberFormat="1" applyFont="1" applyBorder="1" applyAlignment="1">
      <alignment horizontal="center" vertical="top" wrapText="1"/>
    </xf>
    <xf numFmtId="2" fontId="6" fillId="0" borderId="79" xfId="0" applyNumberFormat="1" applyFont="1" applyBorder="1" applyAlignment="1">
      <alignment/>
    </xf>
    <xf numFmtId="2" fontId="6" fillId="0" borderId="81" xfId="0" applyNumberFormat="1" applyFont="1" applyBorder="1" applyAlignment="1">
      <alignment/>
    </xf>
    <xf numFmtId="2" fontId="13" fillId="0" borderId="0" xfId="0" applyNumberFormat="1" applyFont="1" applyAlignment="1">
      <alignment vertical="center"/>
    </xf>
    <xf numFmtId="2" fontId="0" fillId="0" borderId="0" xfId="0" applyNumberFormat="1" applyFont="1" applyAlignment="1">
      <alignment/>
    </xf>
    <xf numFmtId="0" fontId="1" fillId="34" borderId="51" xfId="54" applyFont="1" applyFill="1" applyBorder="1" applyAlignment="1" quotePrefix="1">
      <alignment horizontal="left" vertical="justify" wrapText="1"/>
      <protection/>
    </xf>
    <xf numFmtId="2" fontId="0" fillId="0" borderId="23" xfId="0" applyNumberFormat="1" applyFont="1" applyBorder="1" applyAlignment="1">
      <alignment/>
    </xf>
    <xf numFmtId="0" fontId="5" fillId="34" borderId="28" xfId="54" applyFont="1" applyFill="1" applyBorder="1" applyAlignment="1">
      <alignment vertical="justify" wrapText="1"/>
      <protection/>
    </xf>
    <xf numFmtId="212" fontId="1" fillId="0" borderId="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35" borderId="60" xfId="0" applyFont="1" applyFill="1" applyBorder="1" applyAlignment="1">
      <alignment horizontal="left" vertical="top" wrapText="1"/>
    </xf>
    <xf numFmtId="0" fontId="6" fillId="35" borderId="45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justify" vertical="center"/>
    </xf>
    <xf numFmtId="0" fontId="13" fillId="0" borderId="60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212" fontId="4" fillId="0" borderId="0" xfId="0" applyNumberFormat="1" applyFont="1" applyBorder="1" applyAlignment="1">
      <alignment horizontal="center"/>
    </xf>
    <xf numFmtId="2" fontId="60" fillId="0" borderId="18" xfId="0" applyNumberFormat="1" applyFont="1" applyFill="1" applyBorder="1" applyAlignment="1">
      <alignment/>
    </xf>
    <xf numFmtId="2" fontId="61" fillId="0" borderId="22" xfId="0" applyNumberFormat="1" applyFont="1" applyBorder="1" applyAlignment="1">
      <alignment/>
    </xf>
    <xf numFmtId="2" fontId="61" fillId="0" borderId="73" xfId="0" applyNumberFormat="1" applyFont="1" applyBorder="1" applyAlignment="1">
      <alignment/>
    </xf>
    <xf numFmtId="0" fontId="62" fillId="35" borderId="18" xfId="0" applyFont="1" applyFill="1" applyBorder="1" applyAlignment="1">
      <alignment horizontal="center"/>
    </xf>
    <xf numFmtId="0" fontId="63" fillId="35" borderId="56" xfId="0" applyFont="1" applyFill="1" applyBorder="1" applyAlignment="1">
      <alignment horizontal="left" wrapText="1"/>
    </xf>
    <xf numFmtId="2" fontId="62" fillId="35" borderId="60" xfId="0" applyNumberFormat="1" applyFont="1" applyFill="1" applyBorder="1" applyAlignment="1">
      <alignment vertical="center"/>
    </xf>
    <xf numFmtId="2" fontId="62" fillId="35" borderId="58" xfId="0" applyNumberFormat="1" applyFont="1" applyFill="1" applyBorder="1" applyAlignment="1">
      <alignment vertical="center"/>
    </xf>
    <xf numFmtId="2" fontId="62" fillId="35" borderId="18" xfId="0" applyNumberFormat="1" applyFont="1" applyFill="1" applyBorder="1" applyAlignment="1">
      <alignment horizontal="right" wrapText="1"/>
    </xf>
    <xf numFmtId="2" fontId="62" fillId="35" borderId="18" xfId="0" applyNumberFormat="1" applyFont="1" applyFill="1" applyBorder="1" applyAlignment="1">
      <alignment horizontal="right" vertical="center" wrapText="1"/>
    </xf>
    <xf numFmtId="0" fontId="62" fillId="35" borderId="65" xfId="0" applyFont="1" applyFill="1" applyBorder="1" applyAlignment="1">
      <alignment horizontal="center"/>
    </xf>
    <xf numFmtId="0" fontId="62" fillId="35" borderId="29" xfId="0" applyFont="1" applyFill="1" applyBorder="1" applyAlignment="1">
      <alignment horizontal="left" wrapText="1"/>
    </xf>
    <xf numFmtId="2" fontId="62" fillId="35" borderId="80" xfId="0" applyNumberFormat="1" applyFont="1" applyFill="1" applyBorder="1" applyAlignment="1">
      <alignment vertical="center"/>
    </xf>
    <xf numFmtId="2" fontId="62" fillId="35" borderId="14" xfId="0" applyNumberFormat="1" applyFont="1" applyFill="1" applyBorder="1" applyAlignment="1">
      <alignment horizontal="right" wrapText="1"/>
    </xf>
    <xf numFmtId="2" fontId="62" fillId="35" borderId="65" xfId="0" applyNumberFormat="1" applyFont="1" applyFill="1" applyBorder="1" applyAlignment="1">
      <alignment horizontal="right" vertical="center" wrapText="1"/>
    </xf>
    <xf numFmtId="0" fontId="62" fillId="0" borderId="12" xfId="0" applyFont="1" applyBorder="1" applyAlignment="1">
      <alignment horizontal="center"/>
    </xf>
    <xf numFmtId="0" fontId="62" fillId="0" borderId="75" xfId="0" applyFont="1" applyBorder="1" applyAlignment="1">
      <alignment horizontal="left" wrapText="1"/>
    </xf>
    <xf numFmtId="2" fontId="62" fillId="0" borderId="68" xfId="0" applyNumberFormat="1" applyFont="1" applyBorder="1" applyAlignment="1">
      <alignment/>
    </xf>
    <xf numFmtId="2" fontId="62" fillId="0" borderId="75" xfId="0" applyNumberFormat="1" applyFont="1" applyBorder="1" applyAlignment="1">
      <alignment/>
    </xf>
    <xf numFmtId="2" fontId="62" fillId="0" borderId="40" xfId="0" applyNumberFormat="1" applyFont="1" applyBorder="1" applyAlignment="1">
      <alignment/>
    </xf>
    <xf numFmtId="2" fontId="62" fillId="0" borderId="62" xfId="0" applyNumberFormat="1" applyFont="1" applyBorder="1" applyAlignment="1">
      <alignment horizontal="right" wrapText="1"/>
    </xf>
    <xf numFmtId="2" fontId="62" fillId="0" borderId="18" xfId="0" applyNumberFormat="1" applyFont="1" applyBorder="1" applyAlignment="1">
      <alignment horizontal="right" vertical="center" wrapText="1"/>
    </xf>
    <xf numFmtId="0" fontId="62" fillId="0" borderId="13" xfId="0" applyFont="1" applyBorder="1" applyAlignment="1">
      <alignment horizontal="center"/>
    </xf>
    <xf numFmtId="0" fontId="64" fillId="0" borderId="28" xfId="0" applyFont="1" applyBorder="1" applyAlignment="1">
      <alignment/>
    </xf>
    <xf numFmtId="2" fontId="64" fillId="0" borderId="22" xfId="0" applyNumberFormat="1" applyFont="1" applyBorder="1" applyAlignment="1">
      <alignment/>
    </xf>
    <xf numFmtId="2" fontId="64" fillId="0" borderId="13" xfId="0" applyNumberFormat="1" applyFont="1" applyBorder="1" applyAlignment="1">
      <alignment/>
    </xf>
    <xf numFmtId="2" fontId="64" fillId="0" borderId="33" xfId="0" applyNumberFormat="1" applyFont="1" applyBorder="1" applyAlignment="1">
      <alignment/>
    </xf>
    <xf numFmtId="2" fontId="64" fillId="0" borderId="34" xfId="0" applyNumberFormat="1" applyFont="1" applyBorder="1" applyAlignment="1">
      <alignment/>
    </xf>
    <xf numFmtId="0" fontId="64" fillId="0" borderId="28" xfId="0" applyFont="1" applyBorder="1" applyAlignment="1">
      <alignment vertical="justify" wrapText="1"/>
    </xf>
    <xf numFmtId="2" fontId="64" fillId="0" borderId="46" xfId="0" applyNumberFormat="1" applyFont="1" applyBorder="1" applyAlignment="1">
      <alignment/>
    </xf>
    <xf numFmtId="2" fontId="64" fillId="0" borderId="35" xfId="0" applyNumberFormat="1" applyFont="1" applyBorder="1" applyAlignment="1">
      <alignment/>
    </xf>
    <xf numFmtId="0" fontId="62" fillId="0" borderId="14" xfId="0" applyFont="1" applyBorder="1" applyAlignment="1">
      <alignment horizontal="center"/>
    </xf>
    <xf numFmtId="0" fontId="64" fillId="0" borderId="0" xfId="0" applyFont="1" applyBorder="1" applyAlignment="1">
      <alignment wrapText="1"/>
    </xf>
    <xf numFmtId="2" fontId="64" fillId="0" borderId="69" xfId="0" applyNumberFormat="1" applyFont="1" applyBorder="1" applyAlignment="1">
      <alignment/>
    </xf>
    <xf numFmtId="2" fontId="64" fillId="0" borderId="25" xfId="0" applyNumberFormat="1" applyFont="1" applyBorder="1" applyAlignment="1">
      <alignment/>
    </xf>
    <xf numFmtId="2" fontId="64" fillId="0" borderId="0" xfId="0" applyNumberFormat="1" applyFont="1" applyBorder="1" applyAlignment="1">
      <alignment/>
    </xf>
    <xf numFmtId="2" fontId="64" fillId="0" borderId="48" xfId="0" applyNumberFormat="1" applyFont="1" applyBorder="1" applyAlignment="1">
      <alignment/>
    </xf>
    <xf numFmtId="2" fontId="62" fillId="0" borderId="36" xfId="0" applyNumberFormat="1" applyFont="1" applyBorder="1" applyAlignment="1">
      <alignment horizontal="right" vertical="center" wrapText="1"/>
    </xf>
    <xf numFmtId="1" fontId="62" fillId="0" borderId="13" xfId="0" applyNumberFormat="1" applyFont="1" applyFill="1" applyBorder="1" applyAlignment="1">
      <alignment horizontal="center" vertical="center"/>
    </xf>
    <xf numFmtId="1" fontId="62" fillId="0" borderId="28" xfId="0" applyNumberFormat="1" applyFont="1" applyFill="1" applyBorder="1" applyAlignment="1">
      <alignment vertical="center" wrapText="1"/>
    </xf>
    <xf numFmtId="2" fontId="62" fillId="0" borderId="57" xfId="0" applyNumberFormat="1" applyFont="1" applyBorder="1" applyAlignment="1">
      <alignment/>
    </xf>
    <xf numFmtId="2" fontId="62" fillId="0" borderId="64" xfId="0" applyNumberFormat="1" applyFont="1" applyBorder="1" applyAlignment="1">
      <alignment/>
    </xf>
    <xf numFmtId="2" fontId="62" fillId="0" borderId="59" xfId="0" applyNumberFormat="1" applyFont="1" applyBorder="1" applyAlignment="1">
      <alignment/>
    </xf>
    <xf numFmtId="2" fontId="62" fillId="0" borderId="18" xfId="0" applyNumberFormat="1" applyFont="1" applyBorder="1" applyAlignment="1">
      <alignment horizontal="right" wrapText="1"/>
    </xf>
    <xf numFmtId="1" fontId="62" fillId="0" borderId="15" xfId="0" applyNumberFormat="1" applyFont="1" applyFill="1" applyBorder="1" applyAlignment="1">
      <alignment horizontal="center" vertical="center"/>
    </xf>
    <xf numFmtId="0" fontId="64" fillId="0" borderId="28" xfId="0" applyFont="1" applyBorder="1" applyAlignment="1">
      <alignment vertical="top" wrapText="1"/>
    </xf>
    <xf numFmtId="2" fontId="64" fillId="0" borderId="61" xfId="0" applyNumberFormat="1" applyFont="1" applyBorder="1" applyAlignment="1">
      <alignment/>
    </xf>
    <xf numFmtId="2" fontId="64" fillId="0" borderId="44" xfId="0" applyNumberFormat="1" applyFont="1" applyBorder="1" applyAlignment="1">
      <alignment/>
    </xf>
    <xf numFmtId="2" fontId="62" fillId="0" borderId="55" xfId="0" applyNumberFormat="1" applyFont="1" applyBorder="1" applyAlignment="1">
      <alignment/>
    </xf>
    <xf numFmtId="2" fontId="62" fillId="0" borderId="52" xfId="0" applyNumberFormat="1" applyFont="1" applyBorder="1" applyAlignment="1">
      <alignment/>
    </xf>
    <xf numFmtId="2" fontId="62" fillId="0" borderId="14" xfId="0" applyNumberFormat="1" applyFont="1" applyBorder="1" applyAlignment="1">
      <alignment horizontal="right" wrapText="1"/>
    </xf>
    <xf numFmtId="2" fontId="62" fillId="0" borderId="65" xfId="0" applyNumberFormat="1" applyFont="1" applyBorder="1" applyAlignment="1">
      <alignment horizontal="right" vertical="center" wrapText="1"/>
    </xf>
    <xf numFmtId="1" fontId="64" fillId="0" borderId="76" xfId="0" applyNumberFormat="1" applyFont="1" applyFill="1" applyBorder="1" applyAlignment="1">
      <alignment vertical="center" wrapText="1"/>
    </xf>
    <xf numFmtId="2" fontId="64" fillId="0" borderId="15" xfId="0" applyNumberFormat="1" applyFont="1" applyBorder="1" applyAlignment="1">
      <alignment/>
    </xf>
    <xf numFmtId="2" fontId="62" fillId="0" borderId="55" xfId="0" applyNumberFormat="1" applyFont="1" applyBorder="1" applyAlignment="1">
      <alignment/>
    </xf>
    <xf numFmtId="2" fontId="62" fillId="0" borderId="52" xfId="0" applyNumberFormat="1" applyFont="1" applyBorder="1" applyAlignment="1">
      <alignment/>
    </xf>
    <xf numFmtId="1" fontId="64" fillId="0" borderId="28" xfId="0" applyNumberFormat="1" applyFont="1" applyFill="1" applyBorder="1" applyAlignment="1">
      <alignment vertical="center" wrapText="1"/>
    </xf>
    <xf numFmtId="2" fontId="62" fillId="0" borderId="33" xfId="0" applyNumberFormat="1" applyFont="1" applyBorder="1" applyAlignment="1">
      <alignment/>
    </xf>
    <xf numFmtId="2" fontId="62" fillId="0" borderId="34" xfId="0" applyNumberFormat="1" applyFont="1" applyBorder="1" applyAlignment="1">
      <alignment/>
    </xf>
    <xf numFmtId="2" fontId="64" fillId="0" borderId="17" xfId="0" applyNumberFormat="1" applyFont="1" applyBorder="1" applyAlignment="1">
      <alignment/>
    </xf>
    <xf numFmtId="2" fontId="62" fillId="0" borderId="53" xfId="0" applyNumberFormat="1" applyFont="1" applyBorder="1" applyAlignment="1">
      <alignment/>
    </xf>
    <xf numFmtId="2" fontId="62" fillId="0" borderId="48" xfId="0" applyNumberFormat="1" applyFont="1" applyBorder="1" applyAlignment="1">
      <alignment/>
    </xf>
    <xf numFmtId="0" fontId="62" fillId="0" borderId="28" xfId="0" applyFont="1" applyBorder="1" applyAlignment="1">
      <alignment/>
    </xf>
    <xf numFmtId="2" fontId="62" fillId="0" borderId="60" xfId="0" applyNumberFormat="1" applyFont="1" applyBorder="1" applyAlignment="1">
      <alignment/>
    </xf>
    <xf numFmtId="2" fontId="62" fillId="0" borderId="80" xfId="0" applyNumberFormat="1" applyFont="1" applyBorder="1" applyAlignment="1">
      <alignment/>
    </xf>
    <xf numFmtId="2" fontId="62" fillId="0" borderId="64" xfId="0" applyNumberFormat="1" applyFont="1" applyBorder="1" applyAlignment="1">
      <alignment/>
    </xf>
    <xf numFmtId="2" fontId="62" fillId="0" borderId="59" xfId="0" applyNumberFormat="1" applyFont="1" applyBorder="1" applyAlignment="1">
      <alignment/>
    </xf>
    <xf numFmtId="2" fontId="64" fillId="0" borderId="23" xfId="0" applyNumberFormat="1" applyFont="1" applyBorder="1" applyAlignment="1">
      <alignment/>
    </xf>
    <xf numFmtId="2" fontId="62" fillId="0" borderId="65" xfId="0" applyNumberFormat="1" applyFont="1" applyBorder="1" applyAlignment="1">
      <alignment horizontal="right" wrapText="1"/>
    </xf>
    <xf numFmtId="2" fontId="64" fillId="0" borderId="73" xfId="0" applyNumberFormat="1" applyFont="1" applyBorder="1" applyAlignment="1">
      <alignment/>
    </xf>
    <xf numFmtId="2" fontId="64" fillId="0" borderId="49" xfId="0" applyNumberFormat="1" applyFont="1" applyBorder="1" applyAlignment="1">
      <alignment/>
    </xf>
    <xf numFmtId="0" fontId="62" fillId="0" borderId="28" xfId="0" applyFont="1" applyBorder="1" applyAlignment="1">
      <alignment wrapText="1"/>
    </xf>
    <xf numFmtId="2" fontId="62" fillId="0" borderId="18" xfId="0" applyNumberFormat="1" applyFont="1" applyBorder="1" applyAlignment="1">
      <alignment/>
    </xf>
    <xf numFmtId="2" fontId="62" fillId="0" borderId="69" xfId="0" applyNumberFormat="1" applyFont="1" applyBorder="1" applyAlignment="1">
      <alignment/>
    </xf>
    <xf numFmtId="2" fontId="62" fillId="0" borderId="25" xfId="0" applyNumberFormat="1" applyFont="1" applyBorder="1" applyAlignment="1">
      <alignment/>
    </xf>
    <xf numFmtId="2" fontId="64" fillId="0" borderId="55" xfId="0" applyNumberFormat="1" applyFont="1" applyBorder="1" applyAlignment="1">
      <alignment/>
    </xf>
    <xf numFmtId="2" fontId="64" fillId="0" borderId="52" xfId="0" applyNumberFormat="1" applyFont="1" applyBorder="1" applyAlignment="1">
      <alignment/>
    </xf>
    <xf numFmtId="1" fontId="62" fillId="0" borderId="22" xfId="0" applyNumberFormat="1" applyFont="1" applyFill="1" applyBorder="1" applyAlignment="1">
      <alignment horizontal="center" vertical="center"/>
    </xf>
    <xf numFmtId="0" fontId="64" fillId="0" borderId="34" xfId="0" applyFont="1" applyBorder="1" applyAlignment="1">
      <alignment vertical="top" wrapText="1"/>
    </xf>
    <xf numFmtId="2" fontId="62" fillId="0" borderId="54" xfId="0" applyNumberFormat="1" applyFont="1" applyBorder="1" applyAlignment="1">
      <alignment/>
    </xf>
    <xf numFmtId="2" fontId="62" fillId="0" borderId="50" xfId="0" applyNumberFormat="1" applyFont="1" applyBorder="1" applyAlignment="1">
      <alignment/>
    </xf>
    <xf numFmtId="0" fontId="64" fillId="0" borderId="0" xfId="0" applyFont="1" applyAlignment="1">
      <alignment vertical="top" wrapText="1"/>
    </xf>
    <xf numFmtId="1" fontId="62" fillId="0" borderId="16" xfId="0" applyNumberFormat="1" applyFont="1" applyFill="1" applyBorder="1" applyAlignment="1">
      <alignment horizontal="center" vertical="center"/>
    </xf>
    <xf numFmtId="1" fontId="64" fillId="0" borderId="77" xfId="0" applyNumberFormat="1" applyFont="1" applyFill="1" applyBorder="1" applyAlignment="1">
      <alignment vertical="center" wrapText="1"/>
    </xf>
    <xf numFmtId="2" fontId="64" fillId="0" borderId="70" xfId="0" applyNumberFormat="1" applyFont="1" applyBorder="1" applyAlignment="1">
      <alignment/>
    </xf>
    <xf numFmtId="2" fontId="64" fillId="0" borderId="67" xfId="0" applyNumberFormat="1" applyFont="1" applyBorder="1" applyAlignment="1">
      <alignment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Видатки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Zeros="0" view="pageBreakPreview" zoomScale="75" zoomScaleNormal="75" zoomScaleSheetLayoutView="75" zoomScalePageLayoutView="0" workbookViewId="0" topLeftCell="A2">
      <pane xSplit="2" ySplit="11" topLeftCell="C13" activePane="bottomRight" state="frozen"/>
      <selection pane="topLeft" activeCell="A2" sqref="A2"/>
      <selection pane="topRight" activeCell="C2" sqref="C2"/>
      <selection pane="bottomLeft" activeCell="A10" sqref="A10"/>
      <selection pane="bottomRight" activeCell="F67" sqref="F67"/>
    </sheetView>
  </sheetViews>
  <sheetFormatPr defaultColWidth="9.00390625" defaultRowHeight="15.75"/>
  <cols>
    <col min="1" max="1" width="17.00390625" style="64" customWidth="1"/>
    <col min="2" max="2" width="63.375" style="0" customWidth="1"/>
    <col min="3" max="3" width="17.25390625" style="0" customWidth="1"/>
    <col min="4" max="4" width="19.75390625" style="0" customWidth="1"/>
    <col min="5" max="5" width="19.50390625" style="0" customWidth="1"/>
    <col min="6" max="6" width="17.125" style="0" customWidth="1"/>
    <col min="7" max="7" width="19.125" style="0" customWidth="1"/>
    <col min="8" max="8" width="18.25390625" style="0" customWidth="1"/>
    <col min="9" max="9" width="9.125" style="0" bestFit="1" customWidth="1"/>
  </cols>
  <sheetData>
    <row r="1" spans="2:4" ht="45.75" customHeight="1" hidden="1">
      <c r="B1" s="372"/>
      <c r="C1" s="372"/>
      <c r="D1" s="372"/>
    </row>
    <row r="2" spans="2:8" ht="21" customHeight="1">
      <c r="B2" s="17"/>
      <c r="C2" s="17"/>
      <c r="D2" s="17"/>
      <c r="F2" s="381" t="s">
        <v>65</v>
      </c>
      <c r="G2" s="381"/>
      <c r="H2" s="381"/>
    </row>
    <row r="3" spans="2:8" ht="51" customHeight="1">
      <c r="B3" s="17"/>
      <c r="C3" s="17"/>
      <c r="D3" s="17"/>
      <c r="F3" s="382" t="s">
        <v>137</v>
      </c>
      <c r="G3" s="382"/>
      <c r="H3" s="382"/>
    </row>
    <row r="4" spans="1:8" ht="33.75" customHeight="1">
      <c r="A4" s="380" t="s">
        <v>27</v>
      </c>
      <c r="B4" s="380"/>
      <c r="C4" s="380"/>
      <c r="D4" s="380"/>
      <c r="E4" s="380"/>
      <c r="F4" s="380"/>
      <c r="G4" s="380"/>
      <c r="H4" s="380"/>
    </row>
    <row r="5" spans="1:8" ht="24.75" customHeight="1">
      <c r="A5" s="363" t="s">
        <v>136</v>
      </c>
      <c r="B5" s="363"/>
      <c r="C5" s="363"/>
      <c r="D5" s="363"/>
      <c r="E5" s="363"/>
      <c r="F5" s="363"/>
      <c r="G5" s="363"/>
      <c r="H5" s="363"/>
    </row>
    <row r="6" spans="1:8" ht="11.25" customHeight="1" hidden="1">
      <c r="A6" s="363"/>
      <c r="B6" s="363"/>
      <c r="C6" s="363"/>
      <c r="D6" s="363"/>
      <c r="E6" s="363"/>
      <c r="F6" s="363"/>
      <c r="G6" s="363"/>
      <c r="H6" s="363"/>
    </row>
    <row r="7" spans="2:8" ht="15.75" customHeight="1" thickBot="1">
      <c r="B7" s="365"/>
      <c r="C7" s="366"/>
      <c r="D7" s="366"/>
      <c r="H7" s="18" t="s">
        <v>28</v>
      </c>
    </row>
    <row r="8" ht="12" customHeight="1" hidden="1" thickBot="1"/>
    <row r="9" ht="0.75" customHeight="1" hidden="1">
      <c r="B9" s="1"/>
    </row>
    <row r="10" spans="2:3" ht="16.5" hidden="1" thickBot="1">
      <c r="B10" s="1"/>
      <c r="C10" s="6"/>
    </row>
    <row r="11" spans="1:8" ht="28.5" customHeight="1" thickBot="1">
      <c r="A11" s="359" t="s">
        <v>9</v>
      </c>
      <c r="B11" s="164" t="s">
        <v>0</v>
      </c>
      <c r="C11" s="375" t="s">
        <v>10</v>
      </c>
      <c r="D11" s="376"/>
      <c r="E11" s="370" t="s">
        <v>11</v>
      </c>
      <c r="F11" s="371"/>
      <c r="G11" s="361" t="s">
        <v>12</v>
      </c>
      <c r="H11" s="362"/>
    </row>
    <row r="12" spans="1:8" ht="87" customHeight="1" thickBot="1">
      <c r="A12" s="360"/>
      <c r="B12" s="157" t="s">
        <v>14</v>
      </c>
      <c r="C12" s="158" t="s">
        <v>7</v>
      </c>
      <c r="D12" s="159" t="s">
        <v>138</v>
      </c>
      <c r="E12" s="160" t="s">
        <v>7</v>
      </c>
      <c r="F12" s="161" t="str">
        <f>D12</f>
        <v>Виконано за І квартал 2024 року</v>
      </c>
      <c r="G12" s="162" t="s">
        <v>7</v>
      </c>
      <c r="H12" s="163" t="s">
        <v>138</v>
      </c>
    </row>
    <row r="13" spans="1:9" ht="18" customHeight="1" thickBot="1">
      <c r="A13" s="165">
        <v>10000000</v>
      </c>
      <c r="B13" s="166" t="s">
        <v>1</v>
      </c>
      <c r="C13" s="167">
        <f>SUM(C14:C18)+C19+C23+C27</f>
        <v>67403000</v>
      </c>
      <c r="D13" s="167">
        <f>SUM(D14:D18)+D19+D23+D27</f>
        <v>14838500.12</v>
      </c>
      <c r="E13" s="167">
        <f>E28</f>
        <v>50000</v>
      </c>
      <c r="F13" s="167">
        <f>F28</f>
        <v>18726.65</v>
      </c>
      <c r="G13" s="168">
        <f>SUM(G14:G17)+G19+G23</f>
        <v>67400000</v>
      </c>
      <c r="H13" s="168">
        <f>SUM(H14:H17)+H19+H23</f>
        <v>14837271.12</v>
      </c>
      <c r="I13" s="52"/>
    </row>
    <row r="14" spans="1:9" ht="19.5" thickBot="1">
      <c r="A14" s="169">
        <v>11010000</v>
      </c>
      <c r="B14" s="170" t="s">
        <v>20</v>
      </c>
      <c r="C14" s="171">
        <v>36872000</v>
      </c>
      <c r="D14" s="172">
        <v>8174548.81</v>
      </c>
      <c r="E14" s="173"/>
      <c r="F14" s="174"/>
      <c r="G14" s="175">
        <f>SUM(C14+E14)</f>
        <v>36872000</v>
      </c>
      <c r="H14" s="176">
        <f aca="true" t="shared" si="0" ref="H14:H80">D14+F14</f>
        <v>8174548.81</v>
      </c>
      <c r="I14" s="52"/>
    </row>
    <row r="15" spans="1:9" ht="17.25" customHeight="1" thickBot="1">
      <c r="A15" s="177">
        <v>11020200</v>
      </c>
      <c r="B15" s="178" t="s">
        <v>21</v>
      </c>
      <c r="C15" s="179">
        <v>10000</v>
      </c>
      <c r="D15" s="180">
        <v>0</v>
      </c>
      <c r="E15" s="179"/>
      <c r="F15" s="181"/>
      <c r="G15" s="175">
        <f>SUM(C15+E15)</f>
        <v>10000</v>
      </c>
      <c r="H15" s="176">
        <f t="shared" si="0"/>
        <v>0</v>
      </c>
      <c r="I15" s="52"/>
    </row>
    <row r="16" spans="1:9" ht="16.5" customHeight="1" thickBot="1">
      <c r="A16" s="177">
        <v>13010000</v>
      </c>
      <c r="B16" s="178" t="s">
        <v>110</v>
      </c>
      <c r="C16" s="179">
        <v>48000</v>
      </c>
      <c r="D16" s="180">
        <v>47866.56</v>
      </c>
      <c r="E16" s="182"/>
      <c r="F16" s="181"/>
      <c r="G16" s="175">
        <f>SUM(C16+E16)</f>
        <v>48000</v>
      </c>
      <c r="H16" s="176">
        <f t="shared" si="0"/>
        <v>47866.56</v>
      </c>
      <c r="I16" s="52"/>
    </row>
    <row r="17" spans="1:9" ht="16.5" customHeight="1">
      <c r="A17" s="177">
        <v>13030000</v>
      </c>
      <c r="B17" s="178" t="s">
        <v>113</v>
      </c>
      <c r="C17" s="179">
        <v>20000</v>
      </c>
      <c r="D17" s="180">
        <v>9014.35</v>
      </c>
      <c r="E17" s="182"/>
      <c r="F17" s="181"/>
      <c r="G17" s="175">
        <f>SUM(C17+E17)</f>
        <v>20000</v>
      </c>
      <c r="H17" s="333">
        <f t="shared" si="0"/>
        <v>9014.35</v>
      </c>
      <c r="I17" s="52"/>
    </row>
    <row r="18" spans="1:9" ht="16.5" customHeight="1" thickBot="1">
      <c r="A18" s="177">
        <v>13040000</v>
      </c>
      <c r="B18" s="178" t="s">
        <v>123</v>
      </c>
      <c r="C18" s="173">
        <v>3000</v>
      </c>
      <c r="D18" s="250">
        <v>1229</v>
      </c>
      <c r="E18" s="221"/>
      <c r="F18" s="250"/>
      <c r="G18" s="324">
        <f>SUM(C18+E18)</f>
        <v>3000</v>
      </c>
      <c r="H18" s="332">
        <f t="shared" si="0"/>
        <v>1229</v>
      </c>
      <c r="I18" s="52"/>
    </row>
    <row r="19" spans="1:9" s="64" customFormat="1" ht="19.5" thickBot="1">
      <c r="A19" s="189">
        <v>14000000</v>
      </c>
      <c r="B19" s="190" t="s">
        <v>66</v>
      </c>
      <c r="C19" s="191">
        <f aca="true" t="shared" si="1" ref="C19:H19">SUM(C20:C22)</f>
        <v>3200000</v>
      </c>
      <c r="D19" s="191">
        <f t="shared" si="1"/>
        <v>580390.6799999999</v>
      </c>
      <c r="E19" s="191">
        <f t="shared" si="1"/>
        <v>0</v>
      </c>
      <c r="F19" s="191">
        <f t="shared" si="1"/>
        <v>0</v>
      </c>
      <c r="G19" s="191">
        <f t="shared" si="1"/>
        <v>3200000</v>
      </c>
      <c r="H19" s="191">
        <f t="shared" si="1"/>
        <v>580390.6799999999</v>
      </c>
      <c r="I19" s="63"/>
    </row>
    <row r="20" spans="1:9" ht="38.25" thickBot="1">
      <c r="A20" s="189">
        <v>14020000</v>
      </c>
      <c r="B20" s="195" t="s">
        <v>67</v>
      </c>
      <c r="C20" s="171">
        <v>500000</v>
      </c>
      <c r="D20" s="196">
        <v>52920.86</v>
      </c>
      <c r="E20" s="197"/>
      <c r="F20" s="198"/>
      <c r="G20" s="199">
        <f aca="true" t="shared" si="2" ref="G20:G29">SUM(C20+E20)</f>
        <v>500000</v>
      </c>
      <c r="H20" s="200">
        <f t="shared" si="0"/>
        <v>52920.86</v>
      </c>
      <c r="I20" s="52"/>
    </row>
    <row r="21" spans="1:9" ht="38.25" thickBot="1">
      <c r="A21" s="189">
        <v>14030000</v>
      </c>
      <c r="B21" s="195" t="s">
        <v>68</v>
      </c>
      <c r="C21" s="179">
        <v>1500000</v>
      </c>
      <c r="D21" s="180">
        <v>300574.92</v>
      </c>
      <c r="E21" s="182"/>
      <c r="F21" s="181"/>
      <c r="G21" s="175">
        <f t="shared" si="2"/>
        <v>1500000</v>
      </c>
      <c r="H21" s="176">
        <f t="shared" si="0"/>
        <v>300574.92</v>
      </c>
      <c r="I21" s="52"/>
    </row>
    <row r="22" spans="1:8" ht="38.25" thickBot="1">
      <c r="A22" s="189">
        <v>14040000</v>
      </c>
      <c r="B22" s="195" t="s">
        <v>69</v>
      </c>
      <c r="C22" s="183">
        <v>1200000</v>
      </c>
      <c r="D22" s="184">
        <v>226894.9</v>
      </c>
      <c r="E22" s="185"/>
      <c r="F22" s="186"/>
      <c r="G22" s="187">
        <f t="shared" si="2"/>
        <v>1200000</v>
      </c>
      <c r="H22" s="188">
        <f t="shared" si="0"/>
        <v>226894.9</v>
      </c>
    </row>
    <row r="23" spans="1:8" s="64" customFormat="1" ht="19.5" thickBot="1">
      <c r="A23" s="189">
        <v>18000000</v>
      </c>
      <c r="B23" s="190" t="s">
        <v>70</v>
      </c>
      <c r="C23" s="191">
        <f>SUM(C24:C26)</f>
        <v>27250000</v>
      </c>
      <c r="D23" s="191">
        <f>SUM(D24:D26)</f>
        <v>6025450.720000001</v>
      </c>
      <c r="E23" s="192"/>
      <c r="F23" s="193"/>
      <c r="G23" s="194">
        <f t="shared" si="2"/>
        <v>27250000</v>
      </c>
      <c r="H23" s="176">
        <f t="shared" si="0"/>
        <v>6025450.720000001</v>
      </c>
    </row>
    <row r="24" spans="1:8" ht="17.25" customHeight="1" thickBot="1">
      <c r="A24" s="189">
        <v>18010000</v>
      </c>
      <c r="B24" s="195" t="s">
        <v>71</v>
      </c>
      <c r="C24" s="201">
        <v>13750000</v>
      </c>
      <c r="D24" s="196">
        <v>2677221.66</v>
      </c>
      <c r="E24" s="197"/>
      <c r="F24" s="198"/>
      <c r="G24" s="199">
        <f t="shared" si="2"/>
        <v>13750000</v>
      </c>
      <c r="H24" s="200">
        <f t="shared" si="0"/>
        <v>2677221.66</v>
      </c>
    </row>
    <row r="25" spans="1:9" ht="19.5" thickBot="1">
      <c r="A25" s="189">
        <v>18050000</v>
      </c>
      <c r="B25" s="195" t="s">
        <v>72</v>
      </c>
      <c r="C25" s="179">
        <v>13500000</v>
      </c>
      <c r="D25" s="180">
        <v>3348229.06</v>
      </c>
      <c r="E25" s="182"/>
      <c r="F25" s="181"/>
      <c r="G25" s="175">
        <f t="shared" si="2"/>
        <v>13500000</v>
      </c>
      <c r="H25" s="176">
        <f t="shared" si="0"/>
        <v>3348229.06</v>
      </c>
      <c r="I25" s="52"/>
    </row>
    <row r="26" spans="3:9" s="67" customFormat="1" ht="0.75" customHeight="1" thickBot="1">
      <c r="C26" s="183"/>
      <c r="D26" s="184"/>
      <c r="E26" s="185"/>
      <c r="F26" s="186"/>
      <c r="G26" s="187">
        <f t="shared" si="2"/>
        <v>0</v>
      </c>
      <c r="H26" s="188">
        <f t="shared" si="0"/>
        <v>0</v>
      </c>
      <c r="I26" s="66"/>
    </row>
    <row r="27" spans="1:9" s="67" customFormat="1" ht="19.5" thickBot="1">
      <c r="A27" s="338">
        <v>19000000</v>
      </c>
      <c r="B27" s="341" t="s">
        <v>128</v>
      </c>
      <c r="C27" s="343"/>
      <c r="D27" s="351">
        <f>D29</f>
        <v>0</v>
      </c>
      <c r="E27" s="351">
        <f>E28</f>
        <v>50000</v>
      </c>
      <c r="F27" s="351">
        <f>F28</f>
        <v>18726.65</v>
      </c>
      <c r="G27" s="187">
        <f t="shared" si="2"/>
        <v>50000</v>
      </c>
      <c r="H27" s="188">
        <f t="shared" si="0"/>
        <v>18726.65</v>
      </c>
      <c r="I27" s="66"/>
    </row>
    <row r="28" spans="1:9" s="67" customFormat="1" ht="19.5" thickBot="1">
      <c r="A28" s="336">
        <v>19010000</v>
      </c>
      <c r="B28" s="337" t="s">
        <v>73</v>
      </c>
      <c r="C28" s="348"/>
      <c r="D28" s="352"/>
      <c r="E28" s="342">
        <v>50000</v>
      </c>
      <c r="F28" s="342">
        <v>18726.65</v>
      </c>
      <c r="G28" s="187">
        <f t="shared" si="2"/>
        <v>50000</v>
      </c>
      <c r="H28" s="188">
        <f t="shared" si="0"/>
        <v>18726.65</v>
      </c>
      <c r="I28" s="66"/>
    </row>
    <row r="29" spans="1:9" s="67" customFormat="1" ht="57" thickBot="1">
      <c r="A29" s="339">
        <v>19090000</v>
      </c>
      <c r="B29" s="340" t="s">
        <v>129</v>
      </c>
      <c r="C29" s="342"/>
      <c r="D29" s="342"/>
      <c r="E29" s="342"/>
      <c r="F29" s="342"/>
      <c r="G29" s="187">
        <f t="shared" si="2"/>
        <v>0</v>
      </c>
      <c r="H29" s="188">
        <f t="shared" si="0"/>
        <v>0</v>
      </c>
      <c r="I29" s="66"/>
    </row>
    <row r="30" spans="1:9" ht="20.25" customHeight="1" thickBot="1">
      <c r="A30" s="334">
        <v>20000000</v>
      </c>
      <c r="B30" s="335" t="s">
        <v>2</v>
      </c>
      <c r="C30" s="330">
        <f>SUM(C31:C45)-C34-C42-C32</f>
        <v>597000</v>
      </c>
      <c r="D30" s="330">
        <f>SUM(D31:D45)-D34-D42-D32-D43</f>
        <v>406473.29000000004</v>
      </c>
      <c r="E30" s="206">
        <f>E31+E36+E42+E45+E41</f>
        <v>708000</v>
      </c>
      <c r="F30" s="206">
        <f>F31+F36+F42+F45+F41</f>
        <v>604360.44</v>
      </c>
      <c r="G30" s="207">
        <f>C30+E30</f>
        <v>1305000</v>
      </c>
      <c r="H30" s="207">
        <f>D30+F30</f>
        <v>1010833.73</v>
      </c>
      <c r="I30" s="52"/>
    </row>
    <row r="31" spans="1:9" s="64" customFormat="1" ht="22.5" customHeight="1" thickBot="1">
      <c r="A31" s="189">
        <v>21000000</v>
      </c>
      <c r="B31" s="208" t="s">
        <v>74</v>
      </c>
      <c r="C31" s="209">
        <f>SUM(C32:C34)</f>
        <v>91700</v>
      </c>
      <c r="D31" s="209">
        <f>SUM(D32:D34)</f>
        <v>122767.98</v>
      </c>
      <c r="E31" s="209"/>
      <c r="F31" s="210"/>
      <c r="G31" s="211">
        <f aca="true" t="shared" si="3" ref="G31:G45">C31+E31</f>
        <v>91700</v>
      </c>
      <c r="H31" s="212">
        <f t="shared" si="0"/>
        <v>122767.98</v>
      </c>
      <c r="I31" s="63"/>
    </row>
    <row r="32" spans="1:9" s="64" customFormat="1" ht="72.75" customHeight="1" thickBot="1">
      <c r="A32" s="189">
        <v>21010000</v>
      </c>
      <c r="B32" s="323" t="s">
        <v>121</v>
      </c>
      <c r="C32" s="252">
        <v>1000</v>
      </c>
      <c r="D32" s="198">
        <v>0</v>
      </c>
      <c r="E32" s="322"/>
      <c r="F32" s="251"/>
      <c r="G32" s="211"/>
      <c r="H32" s="212"/>
      <c r="I32" s="63"/>
    </row>
    <row r="33" spans="1:9" ht="0" customHeight="1" hidden="1" thickBot="1">
      <c r="A33" s="189">
        <v>21050000</v>
      </c>
      <c r="B33" s="195" t="s">
        <v>75</v>
      </c>
      <c r="C33" s="179"/>
      <c r="D33" s="181"/>
      <c r="E33" s="179"/>
      <c r="F33" s="181"/>
      <c r="G33" s="211">
        <f t="shared" si="3"/>
        <v>0</v>
      </c>
      <c r="H33" s="212">
        <f t="shared" si="0"/>
        <v>0</v>
      </c>
      <c r="I33" s="52"/>
    </row>
    <row r="34" spans="1:9" ht="22.5" customHeight="1" thickBot="1">
      <c r="A34" s="189">
        <v>21080000</v>
      </c>
      <c r="B34" s="195" t="s">
        <v>76</v>
      </c>
      <c r="C34" s="179">
        <v>90700</v>
      </c>
      <c r="D34" s="181">
        <v>122767.98</v>
      </c>
      <c r="E34" s="179"/>
      <c r="F34" s="181"/>
      <c r="G34" s="211">
        <f t="shared" si="3"/>
        <v>90700</v>
      </c>
      <c r="H34" s="212">
        <f t="shared" si="0"/>
        <v>122767.98</v>
      </c>
      <c r="I34" s="52"/>
    </row>
    <row r="35" spans="1:8" s="68" customFormat="1" ht="38.25" customHeight="1" thickBot="1">
      <c r="A35" s="202">
        <v>21110000</v>
      </c>
      <c r="B35" s="203" t="s">
        <v>77</v>
      </c>
      <c r="C35" s="213"/>
      <c r="D35" s="214"/>
      <c r="E35" s="213"/>
      <c r="F35" s="214"/>
      <c r="G35" s="211">
        <f t="shared" si="3"/>
        <v>0</v>
      </c>
      <c r="H35" s="212">
        <f t="shared" si="0"/>
        <v>0</v>
      </c>
    </row>
    <row r="36" spans="1:9" s="70" customFormat="1" ht="19.5" customHeight="1" thickBot="1">
      <c r="A36" s="177">
        <v>22010000</v>
      </c>
      <c r="B36" s="215" t="s">
        <v>49</v>
      </c>
      <c r="C36" s="179">
        <v>433000</v>
      </c>
      <c r="D36" s="181">
        <v>168665.66</v>
      </c>
      <c r="E36" s="179"/>
      <c r="F36" s="181"/>
      <c r="G36" s="211">
        <f t="shared" si="3"/>
        <v>433000</v>
      </c>
      <c r="H36" s="212">
        <f t="shared" si="0"/>
        <v>168665.66</v>
      </c>
      <c r="I36" s="69"/>
    </row>
    <row r="37" spans="1:9" s="67" customFormat="1" ht="60" customHeight="1" thickBot="1">
      <c r="A37" s="216">
        <v>22080400</v>
      </c>
      <c r="B37" s="217" t="s">
        <v>78</v>
      </c>
      <c r="C37" s="179">
        <v>70000</v>
      </c>
      <c r="D37" s="181">
        <v>8168.78</v>
      </c>
      <c r="E37" s="179"/>
      <c r="F37" s="181"/>
      <c r="G37" s="211">
        <f t="shared" si="3"/>
        <v>70000</v>
      </c>
      <c r="H37" s="212">
        <f t="shared" si="0"/>
        <v>8168.78</v>
      </c>
      <c r="I37" s="66"/>
    </row>
    <row r="38" spans="1:9" s="67" customFormat="1" ht="19.5" thickBot="1">
      <c r="A38" s="189">
        <v>22090000</v>
      </c>
      <c r="B38" s="195" t="s">
        <v>79</v>
      </c>
      <c r="C38" s="179">
        <v>2300</v>
      </c>
      <c r="D38" s="181">
        <v>176.35</v>
      </c>
      <c r="E38" s="179"/>
      <c r="F38" s="181"/>
      <c r="G38" s="211">
        <f t="shared" si="3"/>
        <v>2300</v>
      </c>
      <c r="H38" s="212">
        <f t="shared" si="0"/>
        <v>176.35</v>
      </c>
      <c r="I38" s="66"/>
    </row>
    <row r="39" spans="1:9" s="67" customFormat="1" ht="0" customHeight="1" hidden="1" thickBot="1">
      <c r="A39" s="189">
        <v>22130000</v>
      </c>
      <c r="B39" s="217" t="s">
        <v>111</v>
      </c>
      <c r="C39" s="179"/>
      <c r="D39" s="181"/>
      <c r="E39" s="179"/>
      <c r="F39" s="181"/>
      <c r="G39" s="211">
        <f t="shared" si="3"/>
        <v>0</v>
      </c>
      <c r="H39" s="212">
        <f t="shared" si="0"/>
        <v>0</v>
      </c>
      <c r="I39" s="66"/>
    </row>
    <row r="40" spans="1:9" s="67" customFormat="1" ht="19.5" thickBot="1">
      <c r="A40" s="189">
        <v>24060000</v>
      </c>
      <c r="B40" s="195" t="s">
        <v>76</v>
      </c>
      <c r="C40" s="179"/>
      <c r="D40" s="181">
        <v>106694.52</v>
      </c>
      <c r="E40" s="179"/>
      <c r="F40" s="179"/>
      <c r="G40" s="211">
        <f t="shared" si="3"/>
        <v>0</v>
      </c>
      <c r="H40" s="212">
        <f t="shared" si="0"/>
        <v>106694.52</v>
      </c>
      <c r="I40" s="66"/>
    </row>
    <row r="41" spans="1:9" s="67" customFormat="1" ht="57" thickBot="1">
      <c r="A41" s="218">
        <v>24062100</v>
      </c>
      <c r="B41" s="219" t="s">
        <v>80</v>
      </c>
      <c r="C41" s="179"/>
      <c r="D41" s="181"/>
      <c r="E41" s="179"/>
      <c r="F41" s="181"/>
      <c r="G41" s="211">
        <f t="shared" si="3"/>
        <v>0</v>
      </c>
      <c r="H41" s="212">
        <f t="shared" si="0"/>
        <v>0</v>
      </c>
      <c r="I41" s="66"/>
    </row>
    <row r="42" spans="1:9" s="67" customFormat="1" ht="0.75" customHeight="1" thickBot="1">
      <c r="A42" s="218">
        <v>24062200</v>
      </c>
      <c r="B42" s="219" t="s">
        <v>122</v>
      </c>
      <c r="C42" s="179"/>
      <c r="D42" s="181"/>
      <c r="E42" s="179"/>
      <c r="F42" s="181"/>
      <c r="G42" s="211">
        <f t="shared" si="3"/>
        <v>0</v>
      </c>
      <c r="H42" s="212">
        <f t="shared" si="0"/>
        <v>0</v>
      </c>
      <c r="I42" s="66"/>
    </row>
    <row r="43" spans="1:9" ht="18" customHeight="1" thickBot="1">
      <c r="A43" s="177">
        <v>24060300</v>
      </c>
      <c r="B43" s="220" t="s">
        <v>76</v>
      </c>
      <c r="C43" s="221"/>
      <c r="D43" s="174">
        <v>106694.52</v>
      </c>
      <c r="E43" s="173"/>
      <c r="F43" s="174"/>
      <c r="G43" s="211">
        <f t="shared" si="3"/>
        <v>0</v>
      </c>
      <c r="H43" s="212">
        <f t="shared" si="0"/>
        <v>106694.52</v>
      </c>
      <c r="I43" s="52"/>
    </row>
    <row r="44" spans="1:9" ht="18" customHeight="1" hidden="1" thickBot="1">
      <c r="A44" s="177">
        <v>24110900</v>
      </c>
      <c r="B44" s="222" t="s">
        <v>43</v>
      </c>
      <c r="C44" s="179"/>
      <c r="D44" s="180"/>
      <c r="E44" s="179"/>
      <c r="F44" s="181"/>
      <c r="G44" s="211">
        <f t="shared" si="3"/>
        <v>0</v>
      </c>
      <c r="H44" s="212">
        <f t="shared" si="0"/>
        <v>0</v>
      </c>
      <c r="I44" s="52"/>
    </row>
    <row r="45" spans="1:9" ht="22.5" customHeight="1" thickBot="1">
      <c r="A45" s="177">
        <v>25000000</v>
      </c>
      <c r="B45" s="178" t="s">
        <v>13</v>
      </c>
      <c r="C45" s="183"/>
      <c r="D45" s="184"/>
      <c r="E45" s="183">
        <v>708000</v>
      </c>
      <c r="F45" s="186">
        <v>604360.44</v>
      </c>
      <c r="G45" s="211">
        <f t="shared" si="3"/>
        <v>708000</v>
      </c>
      <c r="H45" s="212">
        <f t="shared" si="0"/>
        <v>604360.44</v>
      </c>
      <c r="I45" s="52"/>
    </row>
    <row r="46" spans="1:9" ht="19.5" customHeight="1" thickBot="1">
      <c r="A46" s="165">
        <v>30000000</v>
      </c>
      <c r="B46" s="223" t="s">
        <v>19</v>
      </c>
      <c r="C46" s="224">
        <f>C47</f>
        <v>0</v>
      </c>
      <c r="D46" s="225">
        <f>D47</f>
        <v>0</v>
      </c>
      <c r="E46" s="226">
        <f>E49</f>
        <v>100000</v>
      </c>
      <c r="F46" s="226">
        <f>F49</f>
        <v>111196.9</v>
      </c>
      <c r="G46" s="227">
        <f aca="true" t="shared" si="4" ref="G46:G80">C46+E46</f>
        <v>100000</v>
      </c>
      <c r="H46" s="168">
        <f t="shared" si="0"/>
        <v>111196.9</v>
      </c>
      <c r="I46" s="52"/>
    </row>
    <row r="47" spans="1:9" ht="0" customHeight="1" hidden="1">
      <c r="A47" s="228">
        <v>33010100</v>
      </c>
      <c r="B47" s="229" t="s">
        <v>81</v>
      </c>
      <c r="C47" s="230"/>
      <c r="D47" s="230"/>
      <c r="E47" s="230"/>
      <c r="F47" s="198"/>
      <c r="G47" s="199">
        <f t="shared" si="4"/>
        <v>0</v>
      </c>
      <c r="H47" s="199">
        <f t="shared" si="0"/>
        <v>0</v>
      </c>
      <c r="I47" s="52"/>
    </row>
    <row r="48" spans="1:9" ht="1.5" customHeight="1" hidden="1" thickBot="1">
      <c r="A48" s="231">
        <v>50000000</v>
      </c>
      <c r="B48" s="232" t="s">
        <v>18</v>
      </c>
      <c r="C48" s="173"/>
      <c r="D48" s="233"/>
      <c r="E48" s="234"/>
      <c r="F48" s="235"/>
      <c r="G48" s="199">
        <f t="shared" si="4"/>
        <v>0</v>
      </c>
      <c r="H48" s="236">
        <f t="shared" si="0"/>
        <v>0</v>
      </c>
      <c r="I48" s="52"/>
    </row>
    <row r="49" spans="1:9" ht="74.25" customHeight="1" thickBot="1">
      <c r="A49" s="231">
        <v>33010400</v>
      </c>
      <c r="B49" s="237" t="s">
        <v>81</v>
      </c>
      <c r="C49" s="238"/>
      <c r="D49" s="239"/>
      <c r="E49" s="238">
        <v>100000</v>
      </c>
      <c r="F49" s="174">
        <v>111196.9</v>
      </c>
      <c r="G49" s="199">
        <f t="shared" si="4"/>
        <v>100000</v>
      </c>
      <c r="H49" s="199">
        <f t="shared" si="0"/>
        <v>111196.9</v>
      </c>
      <c r="I49" s="52"/>
    </row>
    <row r="50" spans="1:9" ht="21.75" customHeight="1" thickBot="1">
      <c r="A50" s="344">
        <v>50000000</v>
      </c>
      <c r="B50" s="240" t="s">
        <v>18</v>
      </c>
      <c r="C50" s="241"/>
      <c r="D50" s="241"/>
      <c r="E50" s="242"/>
      <c r="F50" s="243"/>
      <c r="G50" s="244">
        <f t="shared" si="4"/>
        <v>0</v>
      </c>
      <c r="H50" s="168">
        <f t="shared" si="0"/>
        <v>0</v>
      </c>
      <c r="I50" s="52"/>
    </row>
    <row r="51" spans="1:9" ht="57.75" customHeight="1" thickBot="1">
      <c r="A51" s="245">
        <v>50110000</v>
      </c>
      <c r="B51" s="246" t="s">
        <v>112</v>
      </c>
      <c r="C51" s="247"/>
      <c r="D51" s="247"/>
      <c r="E51" s="172"/>
      <c r="F51" s="186"/>
      <c r="G51" s="187">
        <f t="shared" si="4"/>
        <v>0</v>
      </c>
      <c r="H51" s="188">
        <f t="shared" si="0"/>
        <v>0</v>
      </c>
      <c r="I51" s="52"/>
    </row>
    <row r="52" spans="1:9" ht="20.25" thickBot="1">
      <c r="A52" s="403"/>
      <c r="B52" s="404" t="s">
        <v>6</v>
      </c>
      <c r="C52" s="405">
        <f>C13+C30+C46</f>
        <v>68000000</v>
      </c>
      <c r="D52" s="406">
        <f>D13+D30</f>
        <v>15244973.41</v>
      </c>
      <c r="E52" s="405">
        <f>E13+E30+E46+E50</f>
        <v>858000</v>
      </c>
      <c r="F52" s="405">
        <f>F13+F30+F46+F50</f>
        <v>734283.99</v>
      </c>
      <c r="G52" s="407">
        <f t="shared" si="4"/>
        <v>68858000</v>
      </c>
      <c r="H52" s="408">
        <f t="shared" si="0"/>
        <v>15979257.4</v>
      </c>
      <c r="I52" s="52"/>
    </row>
    <row r="53" spans="1:9" ht="19.5" thickBot="1">
      <c r="A53" s="409">
        <v>40000000</v>
      </c>
      <c r="B53" s="410" t="s">
        <v>109</v>
      </c>
      <c r="C53" s="411">
        <f>C54+C58</f>
        <v>48856300</v>
      </c>
      <c r="D53" s="411">
        <f>D54+D58</f>
        <v>11167000</v>
      </c>
      <c r="E53" s="411">
        <f>E54+E58+E64+E67</f>
        <v>0</v>
      </c>
      <c r="F53" s="411">
        <f>F54+F58+F64+F67</f>
        <v>0</v>
      </c>
      <c r="G53" s="412">
        <f t="shared" si="4"/>
        <v>48856300</v>
      </c>
      <c r="H53" s="413">
        <f t="shared" si="0"/>
        <v>11167000</v>
      </c>
      <c r="I53" s="52"/>
    </row>
    <row r="54" spans="1:9" ht="19.5" thickBot="1">
      <c r="A54" s="414">
        <v>41020000</v>
      </c>
      <c r="B54" s="415" t="s">
        <v>24</v>
      </c>
      <c r="C54" s="416">
        <f>C55+C57</f>
        <v>9895700</v>
      </c>
      <c r="D54" s="416">
        <f>D55+D57</f>
        <v>2473800</v>
      </c>
      <c r="E54" s="417">
        <f>SUM(E55:E57)</f>
        <v>0</v>
      </c>
      <c r="F54" s="418">
        <f>SUM(F55:F57)</f>
        <v>0</v>
      </c>
      <c r="G54" s="419">
        <f t="shared" si="4"/>
        <v>9895700</v>
      </c>
      <c r="H54" s="420">
        <f t="shared" si="0"/>
        <v>2473800</v>
      </c>
      <c r="I54" s="52"/>
    </row>
    <row r="55" spans="1:9" ht="20.25" customHeight="1" thickBot="1">
      <c r="A55" s="421">
        <v>41020100</v>
      </c>
      <c r="B55" s="422" t="s">
        <v>47</v>
      </c>
      <c r="C55" s="423">
        <v>9895700</v>
      </c>
      <c r="D55" s="424">
        <v>2473800</v>
      </c>
      <c r="E55" s="425"/>
      <c r="F55" s="426"/>
      <c r="G55" s="419">
        <f t="shared" si="4"/>
        <v>9895700</v>
      </c>
      <c r="H55" s="420">
        <f t="shared" si="0"/>
        <v>2473800</v>
      </c>
      <c r="I55" s="52"/>
    </row>
    <row r="56" spans="1:9" ht="32.25" customHeight="1" hidden="1">
      <c r="A56" s="421">
        <v>41020200</v>
      </c>
      <c r="B56" s="427" t="s">
        <v>54</v>
      </c>
      <c r="C56" s="428"/>
      <c r="D56" s="429"/>
      <c r="E56" s="425"/>
      <c r="F56" s="426"/>
      <c r="G56" s="419">
        <f t="shared" si="4"/>
        <v>0</v>
      </c>
      <c r="H56" s="420">
        <f t="shared" si="0"/>
        <v>0</v>
      </c>
      <c r="I56" s="52"/>
    </row>
    <row r="57" spans="1:9" ht="94.5" customHeight="1" hidden="1" thickBot="1">
      <c r="A57" s="430">
        <v>41021400</v>
      </c>
      <c r="B57" s="431" t="s">
        <v>135</v>
      </c>
      <c r="C57" s="432">
        <v>0</v>
      </c>
      <c r="D57" s="433"/>
      <c r="E57" s="434"/>
      <c r="F57" s="435"/>
      <c r="G57" s="419">
        <f t="shared" si="4"/>
        <v>0</v>
      </c>
      <c r="H57" s="436">
        <f t="shared" si="0"/>
        <v>0</v>
      </c>
      <c r="I57" s="52"/>
    </row>
    <row r="58" spans="1:9" s="67" customFormat="1" ht="20.25" customHeight="1" thickBot="1">
      <c r="A58" s="437">
        <v>41030000</v>
      </c>
      <c r="B58" s="438" t="s">
        <v>82</v>
      </c>
      <c r="C58" s="439">
        <f>SUM(C59:C63)</f>
        <v>38960600</v>
      </c>
      <c r="D58" s="439">
        <f>SUM(D59:D63)</f>
        <v>8693200</v>
      </c>
      <c r="E58" s="440">
        <f>E60+E62</f>
        <v>0</v>
      </c>
      <c r="F58" s="441">
        <f>F60+F62</f>
        <v>0</v>
      </c>
      <c r="G58" s="442">
        <f t="shared" si="4"/>
        <v>38960600</v>
      </c>
      <c r="H58" s="420">
        <f t="shared" si="0"/>
        <v>8693200</v>
      </c>
      <c r="I58" s="66"/>
    </row>
    <row r="59" spans="1:9" s="67" customFormat="1" ht="18.75" customHeight="1" hidden="1" thickBot="1">
      <c r="A59" s="443">
        <v>41033200</v>
      </c>
      <c r="B59" s="444" t="s">
        <v>105</v>
      </c>
      <c r="C59" s="445"/>
      <c r="D59" s="446"/>
      <c r="E59" s="447"/>
      <c r="F59" s="448"/>
      <c r="G59" s="449">
        <f t="shared" si="4"/>
        <v>0</v>
      </c>
      <c r="H59" s="450">
        <f t="shared" si="0"/>
        <v>0</v>
      </c>
      <c r="I59" s="66"/>
    </row>
    <row r="60" spans="1:9" s="67" customFormat="1" ht="38.25" customHeight="1" thickBot="1">
      <c r="A60" s="443">
        <v>41033900</v>
      </c>
      <c r="B60" s="451" t="s">
        <v>45</v>
      </c>
      <c r="C60" s="445">
        <v>38960600</v>
      </c>
      <c r="D60" s="452">
        <v>8693200</v>
      </c>
      <c r="E60" s="453"/>
      <c r="F60" s="454"/>
      <c r="G60" s="419">
        <f t="shared" si="4"/>
        <v>38960600</v>
      </c>
      <c r="H60" s="420">
        <f t="shared" si="0"/>
        <v>8693200</v>
      </c>
      <c r="I60" s="66"/>
    </row>
    <row r="61" spans="1:9" s="67" customFormat="1" ht="1.5" customHeight="1" thickBot="1">
      <c r="A61" s="437">
        <v>41034200</v>
      </c>
      <c r="B61" s="455" t="s">
        <v>46</v>
      </c>
      <c r="C61" s="423"/>
      <c r="D61" s="424"/>
      <c r="E61" s="453"/>
      <c r="F61" s="454"/>
      <c r="G61" s="419">
        <f t="shared" si="4"/>
        <v>0</v>
      </c>
      <c r="H61" s="420">
        <f t="shared" si="0"/>
        <v>0</v>
      </c>
      <c r="I61" s="66"/>
    </row>
    <row r="62" spans="1:9" s="67" customFormat="1" ht="1.5" customHeight="1" hidden="1" thickBot="1">
      <c r="A62" s="437"/>
      <c r="B62" s="455"/>
      <c r="C62" s="423"/>
      <c r="D62" s="424"/>
      <c r="E62" s="456"/>
      <c r="F62" s="457"/>
      <c r="G62" s="419">
        <f t="shared" si="4"/>
        <v>0</v>
      </c>
      <c r="H62" s="420">
        <f t="shared" si="0"/>
        <v>0</v>
      </c>
      <c r="I62" s="66"/>
    </row>
    <row r="63" spans="1:9" s="67" customFormat="1" ht="51" customHeight="1" hidden="1" thickBot="1">
      <c r="A63" s="437"/>
      <c r="B63" s="455"/>
      <c r="C63" s="432"/>
      <c r="D63" s="458"/>
      <c r="E63" s="459"/>
      <c r="F63" s="460"/>
      <c r="G63" s="419">
        <f t="shared" si="4"/>
        <v>0</v>
      </c>
      <c r="H63" s="420">
        <f t="shared" si="0"/>
        <v>0</v>
      </c>
      <c r="I63" s="66"/>
    </row>
    <row r="64" spans="1:9" s="67" customFormat="1" ht="19.5" thickBot="1">
      <c r="A64" s="437">
        <v>41040000</v>
      </c>
      <c r="B64" s="461" t="s">
        <v>83</v>
      </c>
      <c r="C64" s="462">
        <f>C65</f>
        <v>512</v>
      </c>
      <c r="D64" s="463">
        <f>D65</f>
        <v>512</v>
      </c>
      <c r="E64" s="464"/>
      <c r="F64" s="465"/>
      <c r="G64" s="442">
        <f t="shared" si="4"/>
        <v>512</v>
      </c>
      <c r="H64" s="420">
        <f t="shared" si="0"/>
        <v>512</v>
      </c>
      <c r="I64" s="66"/>
    </row>
    <row r="65" spans="1:9" s="67" customFormat="1" ht="46.5" customHeight="1" thickBot="1">
      <c r="A65" s="437">
        <v>41040400</v>
      </c>
      <c r="B65" s="455" t="s">
        <v>130</v>
      </c>
      <c r="C65" s="466">
        <v>512</v>
      </c>
      <c r="D65" s="452">
        <v>512</v>
      </c>
      <c r="E65" s="453"/>
      <c r="F65" s="454"/>
      <c r="G65" s="449">
        <f t="shared" si="4"/>
        <v>512</v>
      </c>
      <c r="H65" s="467">
        <f t="shared" si="0"/>
        <v>512</v>
      </c>
      <c r="I65" s="66"/>
    </row>
    <row r="66" spans="1:9" s="67" customFormat="1" ht="17.25" customHeight="1" hidden="1">
      <c r="A66" s="437">
        <v>41050000</v>
      </c>
      <c r="B66" s="438" t="s">
        <v>84</v>
      </c>
      <c r="C66" s="468"/>
      <c r="D66" s="469"/>
      <c r="E66" s="459"/>
      <c r="F66" s="460"/>
      <c r="G66" s="419">
        <f t="shared" si="4"/>
        <v>0</v>
      </c>
      <c r="H66" s="436">
        <f t="shared" si="0"/>
        <v>0</v>
      </c>
      <c r="I66" s="66"/>
    </row>
    <row r="67" spans="1:9" s="67" customFormat="1" ht="40.5" customHeight="1" thickBot="1">
      <c r="A67" s="437">
        <v>41050000</v>
      </c>
      <c r="B67" s="470" t="s">
        <v>84</v>
      </c>
      <c r="C67" s="462">
        <v>81300</v>
      </c>
      <c r="D67" s="471">
        <v>50000</v>
      </c>
      <c r="E67" s="471">
        <f>SUM(E68:E80)</f>
        <v>0</v>
      </c>
      <c r="F67" s="471">
        <f>SUM(F68:F80)</f>
        <v>0</v>
      </c>
      <c r="G67" s="442">
        <f t="shared" si="4"/>
        <v>81300</v>
      </c>
      <c r="H67" s="420">
        <f t="shared" si="0"/>
        <v>50000</v>
      </c>
      <c r="I67" s="66"/>
    </row>
    <row r="68" spans="1:9" s="67" customFormat="1" ht="0" customHeight="1" hidden="1" thickBot="1">
      <c r="A68" s="437">
        <v>41051100</v>
      </c>
      <c r="B68" s="444" t="s">
        <v>108</v>
      </c>
      <c r="C68" s="472"/>
      <c r="D68" s="473"/>
      <c r="E68" s="474"/>
      <c r="F68" s="475"/>
      <c r="G68" s="449">
        <f t="shared" si="4"/>
        <v>0</v>
      </c>
      <c r="H68" s="450">
        <f t="shared" si="0"/>
        <v>0</v>
      </c>
      <c r="I68" s="66"/>
    </row>
    <row r="69" spans="1:9" s="67" customFormat="1" ht="60.75" customHeight="1" hidden="1" thickBot="1">
      <c r="A69" s="437">
        <v>41051200</v>
      </c>
      <c r="B69" s="444" t="s">
        <v>106</v>
      </c>
      <c r="C69" s="468"/>
      <c r="D69" s="469"/>
      <c r="E69" s="456"/>
      <c r="F69" s="457"/>
      <c r="G69" s="419">
        <f t="shared" si="4"/>
        <v>0</v>
      </c>
      <c r="H69" s="420">
        <f t="shared" si="0"/>
        <v>0</v>
      </c>
      <c r="I69" s="66"/>
    </row>
    <row r="70" spans="1:9" s="67" customFormat="1" ht="0.75" customHeight="1" thickBot="1">
      <c r="A70" s="437">
        <v>41051400</v>
      </c>
      <c r="B70" s="444" t="s">
        <v>107</v>
      </c>
      <c r="C70" s="468"/>
      <c r="D70" s="469"/>
      <c r="E70" s="456"/>
      <c r="F70" s="457"/>
      <c r="G70" s="419">
        <f t="shared" si="4"/>
        <v>0</v>
      </c>
      <c r="H70" s="420">
        <f t="shared" si="0"/>
        <v>0</v>
      </c>
      <c r="I70" s="66"/>
    </row>
    <row r="71" spans="1:9" s="67" customFormat="1" ht="0" customHeight="1" hidden="1" thickBot="1">
      <c r="A71" s="476">
        <v>41051500</v>
      </c>
      <c r="B71" s="477" t="s">
        <v>96</v>
      </c>
      <c r="C71" s="428"/>
      <c r="D71" s="469"/>
      <c r="E71" s="478"/>
      <c r="F71" s="479"/>
      <c r="G71" s="419">
        <f t="shared" si="4"/>
        <v>0</v>
      </c>
      <c r="H71" s="420">
        <f t="shared" si="0"/>
        <v>0</v>
      </c>
      <c r="I71" s="66"/>
    </row>
    <row r="72" spans="1:9" s="67" customFormat="1" ht="60" customHeight="1" hidden="1" thickBot="1">
      <c r="A72" s="437">
        <v>41053000</v>
      </c>
      <c r="B72" s="480" t="s">
        <v>117</v>
      </c>
      <c r="C72" s="468"/>
      <c r="D72" s="469"/>
      <c r="E72" s="478"/>
      <c r="F72" s="479"/>
      <c r="G72" s="419">
        <f t="shared" si="4"/>
        <v>0</v>
      </c>
      <c r="H72" s="420">
        <f t="shared" si="0"/>
        <v>0</v>
      </c>
      <c r="I72" s="66"/>
    </row>
    <row r="73" spans="1:9" s="67" customFormat="1" ht="22.5" customHeight="1" thickBot="1">
      <c r="A73" s="481">
        <v>41053900</v>
      </c>
      <c r="B73" s="482" t="s">
        <v>85</v>
      </c>
      <c r="C73" s="483">
        <v>81300</v>
      </c>
      <c r="D73" s="484">
        <v>50000</v>
      </c>
      <c r="E73" s="478"/>
      <c r="F73" s="479"/>
      <c r="G73" s="419">
        <f t="shared" si="4"/>
        <v>81300</v>
      </c>
      <c r="H73" s="420">
        <f t="shared" si="0"/>
        <v>50000</v>
      </c>
      <c r="I73" s="66"/>
    </row>
    <row r="74" spans="1:9" ht="35.25" customHeight="1" hidden="1" thickBot="1">
      <c r="A74" s="256">
        <v>41034500</v>
      </c>
      <c r="B74" s="257" t="s">
        <v>64</v>
      </c>
      <c r="C74" s="171"/>
      <c r="D74" s="196"/>
      <c r="E74" s="197"/>
      <c r="F74" s="198"/>
      <c r="G74" s="187">
        <f t="shared" si="4"/>
        <v>0</v>
      </c>
      <c r="H74" s="176">
        <f t="shared" si="0"/>
        <v>0</v>
      </c>
      <c r="I74" s="52"/>
    </row>
    <row r="75" spans="1:9" ht="17.25" customHeight="1" hidden="1" thickBot="1">
      <c r="A75" s="258">
        <v>41035000</v>
      </c>
      <c r="B75" s="259" t="s">
        <v>34</v>
      </c>
      <c r="C75" s="179"/>
      <c r="D75" s="180"/>
      <c r="E75" s="182"/>
      <c r="F75" s="181"/>
      <c r="G75" s="187">
        <f t="shared" si="4"/>
        <v>0</v>
      </c>
      <c r="H75" s="176">
        <f t="shared" si="0"/>
        <v>0</v>
      </c>
      <c r="I75" s="52"/>
    </row>
    <row r="76" spans="1:9" ht="30.75" customHeight="1" hidden="1" thickBot="1">
      <c r="A76" s="258">
        <v>41035200</v>
      </c>
      <c r="B76" s="260" t="s">
        <v>48</v>
      </c>
      <c r="C76" s="179"/>
      <c r="D76" s="180"/>
      <c r="E76" s="182"/>
      <c r="F76" s="181"/>
      <c r="G76" s="187">
        <f t="shared" si="4"/>
        <v>0</v>
      </c>
      <c r="H76" s="176">
        <f t="shared" si="0"/>
        <v>0</v>
      </c>
      <c r="I76" s="52"/>
    </row>
    <row r="77" spans="1:9" ht="32.25" customHeight="1" hidden="1" thickBot="1">
      <c r="A77" s="261">
        <v>41037000</v>
      </c>
      <c r="B77" s="262" t="s">
        <v>53</v>
      </c>
      <c r="C77" s="204"/>
      <c r="D77" s="205"/>
      <c r="E77" s="263"/>
      <c r="F77" s="264"/>
      <c r="G77" s="187">
        <f t="shared" si="4"/>
        <v>0</v>
      </c>
      <c r="H77" s="176">
        <f t="shared" si="0"/>
        <v>0</v>
      </c>
      <c r="I77" s="52"/>
    </row>
    <row r="78" spans="1:9" ht="33.75" customHeight="1" hidden="1" thickBot="1">
      <c r="A78" s="265">
        <v>41037000</v>
      </c>
      <c r="B78" s="266" t="s">
        <v>50</v>
      </c>
      <c r="C78" s="248"/>
      <c r="D78" s="249"/>
      <c r="E78" s="253"/>
      <c r="F78" s="254"/>
      <c r="G78" s="187">
        <f t="shared" si="4"/>
        <v>0</v>
      </c>
      <c r="H78" s="176">
        <f t="shared" si="0"/>
        <v>0</v>
      </c>
      <c r="I78" s="52"/>
    </row>
    <row r="79" spans="1:9" ht="57" customHeight="1" hidden="1" thickBot="1">
      <c r="A79" s="267">
        <v>41055000</v>
      </c>
      <c r="B79" s="268" t="s">
        <v>118</v>
      </c>
      <c r="C79" s="250"/>
      <c r="D79" s="174"/>
      <c r="E79" s="269"/>
      <c r="F79" s="269"/>
      <c r="G79" s="270"/>
      <c r="H79" s="176"/>
      <c r="I79" s="52"/>
    </row>
    <row r="80" spans="1:9" ht="0" customHeight="1" hidden="1">
      <c r="A80" s="345">
        <v>41055200</v>
      </c>
      <c r="B80" s="346" t="s">
        <v>119</v>
      </c>
      <c r="C80" s="183"/>
      <c r="D80" s="184"/>
      <c r="E80" s="255"/>
      <c r="F80" s="347"/>
      <c r="G80" s="187">
        <f t="shared" si="4"/>
        <v>0</v>
      </c>
      <c r="H80" s="188">
        <f t="shared" si="0"/>
        <v>0</v>
      </c>
      <c r="I80" s="52"/>
    </row>
    <row r="81" spans="1:9" ht="18.75" customHeight="1" thickBot="1">
      <c r="A81" s="378" t="s">
        <v>3</v>
      </c>
      <c r="B81" s="379"/>
      <c r="C81" s="226">
        <f aca="true" t="shared" si="5" ref="C81:H81">C52+C53+C67+C64</f>
        <v>116938112</v>
      </c>
      <c r="D81" s="226">
        <f t="shared" si="5"/>
        <v>26462485.41</v>
      </c>
      <c r="E81" s="226">
        <f t="shared" si="5"/>
        <v>858000</v>
      </c>
      <c r="F81" s="226">
        <f t="shared" si="5"/>
        <v>734283.99</v>
      </c>
      <c r="G81" s="226">
        <f t="shared" si="5"/>
        <v>117796112</v>
      </c>
      <c r="H81" s="226">
        <f t="shared" si="5"/>
        <v>27196769.4</v>
      </c>
      <c r="I81" s="52"/>
    </row>
    <row r="82" spans="1:9" s="4" customFormat="1" ht="34.5" customHeight="1">
      <c r="A82" s="374"/>
      <c r="B82" s="374"/>
      <c r="C82" s="271"/>
      <c r="D82" s="272"/>
      <c r="E82" s="273"/>
      <c r="F82" s="273"/>
      <c r="G82" s="273"/>
      <c r="H82" s="273"/>
      <c r="I82" s="42"/>
    </row>
    <row r="83" spans="1:8" s="4" customFormat="1" ht="31.5" customHeight="1">
      <c r="A83" s="377"/>
      <c r="B83" s="367"/>
      <c r="C83" s="368">
        <f>C81+E81-G81</f>
        <v>0</v>
      </c>
      <c r="D83" s="368"/>
      <c r="E83" s="369"/>
      <c r="F83" s="369"/>
      <c r="G83" s="9"/>
      <c r="H83" s="383"/>
    </row>
    <row r="84" spans="1:8" ht="63" customHeight="1" hidden="1">
      <c r="A84" s="377"/>
      <c r="B84" s="367"/>
      <c r="C84" s="10"/>
      <c r="D84" s="10"/>
      <c r="E84" s="10"/>
      <c r="F84" s="10"/>
      <c r="G84" s="10"/>
      <c r="H84" s="383"/>
    </row>
    <row r="85" spans="1:8" ht="15.75">
      <c r="A85" s="125"/>
      <c r="B85" s="4"/>
      <c r="C85" s="65"/>
      <c r="D85" s="65"/>
      <c r="E85" s="11"/>
      <c r="F85" s="11"/>
      <c r="G85" s="12"/>
      <c r="H85" s="12"/>
    </row>
    <row r="86" spans="1:8" ht="15.75">
      <c r="A86" s="125"/>
      <c r="B86" s="4"/>
      <c r="C86" s="65"/>
      <c r="D86" s="65"/>
      <c r="E86" s="11"/>
      <c r="F86" s="11"/>
      <c r="G86" s="12"/>
      <c r="H86" s="12"/>
    </row>
    <row r="87" spans="1:8" ht="15.75">
      <c r="A87" s="125"/>
      <c r="B87" s="4"/>
      <c r="C87" s="11"/>
      <c r="D87" s="11"/>
      <c r="E87" s="11"/>
      <c r="F87" s="11"/>
      <c r="G87" s="11"/>
      <c r="H87" s="12"/>
    </row>
    <row r="88" spans="1:8" ht="15.75">
      <c r="A88" s="125"/>
      <c r="B88" s="4"/>
      <c r="C88" s="11"/>
      <c r="D88" s="11"/>
      <c r="E88" s="11"/>
      <c r="F88" s="11"/>
      <c r="G88" s="11"/>
      <c r="H88" s="12"/>
    </row>
    <row r="89" spans="1:8" ht="15.75">
      <c r="A89" s="125"/>
      <c r="B89" s="4"/>
      <c r="C89" s="11"/>
      <c r="D89" s="11"/>
      <c r="E89" s="11"/>
      <c r="F89" s="11"/>
      <c r="G89" s="11"/>
      <c r="H89" s="12"/>
    </row>
    <row r="90" spans="1:8" ht="15.75">
      <c r="A90" s="125"/>
      <c r="B90" s="4"/>
      <c r="C90" s="11"/>
      <c r="D90" s="11"/>
      <c r="E90" s="11"/>
      <c r="F90" s="11"/>
      <c r="G90" s="11"/>
      <c r="H90" s="12"/>
    </row>
    <row r="91" spans="1:8" ht="15.75">
      <c r="A91" s="125"/>
      <c r="B91" s="4"/>
      <c r="C91" s="11"/>
      <c r="D91" s="11"/>
      <c r="E91" s="11"/>
      <c r="F91" s="11"/>
      <c r="G91" s="11"/>
      <c r="H91" s="12"/>
    </row>
    <row r="92" spans="1:8" ht="15.75">
      <c r="A92" s="125"/>
      <c r="B92" s="4"/>
      <c r="C92" s="11"/>
      <c r="D92" s="11"/>
      <c r="E92" s="11"/>
      <c r="F92" s="11"/>
      <c r="G92" s="11"/>
      <c r="H92" s="12"/>
    </row>
    <row r="93" spans="1:8" ht="15.75">
      <c r="A93" s="125"/>
      <c r="B93" s="4"/>
      <c r="C93" s="11"/>
      <c r="D93" s="11"/>
      <c r="E93" s="11"/>
      <c r="F93" s="11"/>
      <c r="G93" s="11"/>
      <c r="H93" s="12"/>
    </row>
    <row r="94" spans="1:8" ht="15.75">
      <c r="A94" s="125"/>
      <c r="B94" s="4"/>
      <c r="C94" s="11"/>
      <c r="D94" s="11"/>
      <c r="E94" s="11"/>
      <c r="F94" s="11"/>
      <c r="G94" s="11"/>
      <c r="H94" s="12"/>
    </row>
    <row r="95" spans="1:8" ht="15.75">
      <c r="A95" s="125"/>
      <c r="B95" s="4"/>
      <c r="C95" s="11"/>
      <c r="D95" s="11"/>
      <c r="E95" s="11"/>
      <c r="F95" s="11"/>
      <c r="G95" s="11"/>
      <c r="H95" s="12"/>
    </row>
    <row r="96" spans="1:8" ht="18" customHeight="1">
      <c r="A96" s="125"/>
      <c r="B96" s="4"/>
      <c r="C96" s="11"/>
      <c r="D96" s="11"/>
      <c r="E96" s="11"/>
      <c r="F96" s="11"/>
      <c r="G96" s="11"/>
      <c r="H96" s="12"/>
    </row>
    <row r="97" spans="1:8" ht="18" customHeight="1">
      <c r="A97" s="125"/>
      <c r="B97" s="4"/>
      <c r="C97" s="11"/>
      <c r="D97" s="11"/>
      <c r="E97" s="11"/>
      <c r="F97" s="11"/>
      <c r="G97" s="11"/>
      <c r="H97" s="12"/>
    </row>
    <row r="98" spans="1:8" ht="15.75">
      <c r="A98" s="125"/>
      <c r="B98" s="4"/>
      <c r="C98" s="11"/>
      <c r="D98" s="11"/>
      <c r="E98" s="11"/>
      <c r="F98" s="11"/>
      <c r="G98" s="11"/>
      <c r="H98" s="12"/>
    </row>
    <row r="99" spans="1:8" ht="15.75">
      <c r="A99" s="125"/>
      <c r="B99" s="4"/>
      <c r="C99" s="11"/>
      <c r="D99" s="11"/>
      <c r="E99" s="11"/>
      <c r="F99" s="11"/>
      <c r="G99" s="11"/>
      <c r="H99" s="12"/>
    </row>
    <row r="100" spans="1:8" ht="15.75">
      <c r="A100" s="125"/>
      <c r="B100" s="4"/>
      <c r="C100" s="11"/>
      <c r="D100" s="11"/>
      <c r="E100" s="11"/>
      <c r="F100" s="11"/>
      <c r="G100" s="11"/>
      <c r="H100" s="12"/>
    </row>
    <row r="101" spans="1:8" ht="15.75">
      <c r="A101" s="125"/>
      <c r="B101" s="13"/>
      <c r="C101" s="14"/>
      <c r="D101" s="14"/>
      <c r="E101" s="14"/>
      <c r="F101" s="14"/>
      <c r="G101" s="14"/>
      <c r="H101" s="12"/>
    </row>
    <row r="102" spans="1:8" ht="33" customHeight="1">
      <c r="A102" s="125"/>
      <c r="B102" s="4"/>
      <c r="C102" s="11"/>
      <c r="D102" s="11"/>
      <c r="E102" s="11"/>
      <c r="F102" s="11"/>
      <c r="G102" s="11"/>
      <c r="H102" s="12"/>
    </row>
    <row r="103" spans="1:8" ht="32.25" customHeight="1">
      <c r="A103" s="125"/>
      <c r="B103" s="4"/>
      <c r="C103" s="11"/>
      <c r="D103" s="11"/>
      <c r="E103" s="11"/>
      <c r="F103" s="11"/>
      <c r="G103" s="11"/>
      <c r="H103" s="12"/>
    </row>
    <row r="104" spans="1:8" ht="32.25" customHeight="1">
      <c r="A104" s="125"/>
      <c r="B104" s="4"/>
      <c r="C104" s="11"/>
      <c r="D104" s="11"/>
      <c r="E104" s="11"/>
      <c r="F104" s="11"/>
      <c r="G104" s="11"/>
      <c r="H104" s="12"/>
    </row>
    <row r="105" spans="1:8" ht="19.5" customHeight="1">
      <c r="A105" s="125"/>
      <c r="B105" s="15"/>
      <c r="C105" s="11"/>
      <c r="D105" s="11"/>
      <c r="E105" s="11"/>
      <c r="F105" s="11"/>
      <c r="G105" s="11"/>
      <c r="H105" s="12"/>
    </row>
    <row r="106" spans="1:8" ht="33.75" customHeight="1">
      <c r="A106" s="125"/>
      <c r="B106" s="4"/>
      <c r="C106" s="11"/>
      <c r="D106" s="11"/>
      <c r="E106" s="11"/>
      <c r="F106" s="11"/>
      <c r="G106" s="11"/>
      <c r="H106" s="12"/>
    </row>
    <row r="107" spans="1:8" ht="16.5" customHeight="1">
      <c r="A107" s="125"/>
      <c r="B107" s="4"/>
      <c r="C107" s="11"/>
      <c r="D107" s="11"/>
      <c r="E107" s="11"/>
      <c r="F107" s="11"/>
      <c r="G107" s="11"/>
      <c r="H107" s="12"/>
    </row>
    <row r="108" spans="1:8" ht="15.75">
      <c r="A108" s="125"/>
      <c r="B108" s="4"/>
      <c r="C108" s="11"/>
      <c r="D108" s="11"/>
      <c r="E108" s="11"/>
      <c r="F108" s="11"/>
      <c r="G108" s="11"/>
      <c r="H108" s="12"/>
    </row>
    <row r="109" spans="1:8" ht="17.25" customHeight="1">
      <c r="A109" s="125"/>
      <c r="B109" s="4"/>
      <c r="C109" s="11"/>
      <c r="D109" s="11"/>
      <c r="E109" s="11"/>
      <c r="F109" s="11"/>
      <c r="G109" s="11"/>
      <c r="H109" s="12"/>
    </row>
    <row r="110" spans="1:8" ht="18" customHeight="1">
      <c r="A110" s="126"/>
      <c r="B110" s="16"/>
      <c r="C110" s="14"/>
      <c r="D110" s="14"/>
      <c r="E110" s="14"/>
      <c r="F110" s="14"/>
      <c r="G110" s="14"/>
      <c r="H110" s="12"/>
    </row>
    <row r="111" spans="2:4" ht="18.75" customHeight="1">
      <c r="B111" s="7"/>
      <c r="C111" s="8"/>
      <c r="D111" s="7"/>
    </row>
    <row r="112" spans="1:4" s="2" customFormat="1" ht="15.75" customHeight="1" hidden="1">
      <c r="A112" s="64"/>
      <c r="B112" s="373"/>
      <c r="C112" s="373"/>
      <c r="D112" s="373"/>
    </row>
    <row r="113" ht="10.5" customHeight="1" hidden="1"/>
    <row r="114" spans="2:4" ht="31.5" customHeight="1">
      <c r="B114" s="3"/>
      <c r="C114" s="5"/>
      <c r="D114" s="5"/>
    </row>
    <row r="115" spans="2:4" ht="27.75" customHeight="1" hidden="1">
      <c r="B115" s="5"/>
      <c r="C115" s="5"/>
      <c r="D115" s="5"/>
    </row>
    <row r="116" spans="2:3" ht="31.5" customHeight="1" hidden="1">
      <c r="B116" s="364"/>
      <c r="C116" s="364"/>
    </row>
    <row r="117" ht="12.75" customHeight="1" hidden="1">
      <c r="B117" s="3"/>
    </row>
    <row r="118" ht="53.25" customHeight="1"/>
  </sheetData>
  <sheetProtection/>
  <mergeCells count="19">
    <mergeCell ref="B1:D1"/>
    <mergeCell ref="B112:D112"/>
    <mergeCell ref="A82:B82"/>
    <mergeCell ref="C11:D11"/>
    <mergeCell ref="A83:A84"/>
    <mergeCell ref="A81:B81"/>
    <mergeCell ref="A4:H4"/>
    <mergeCell ref="F2:H2"/>
    <mergeCell ref="F3:H3"/>
    <mergeCell ref="H83:H84"/>
    <mergeCell ref="A11:A12"/>
    <mergeCell ref="G11:H11"/>
    <mergeCell ref="A5:H6"/>
    <mergeCell ref="B116:C116"/>
    <mergeCell ref="B7:D7"/>
    <mergeCell ref="B83:B84"/>
    <mergeCell ref="C83:D83"/>
    <mergeCell ref="E83:F83"/>
    <mergeCell ref="E11:F11"/>
  </mergeCells>
  <printOptions horizontalCentered="1" verticalCentered="1"/>
  <pageMargins left="0.1968503937007874" right="0.1968503937007874" top="0.1968503937007874" bottom="0.1968503937007874" header="0.1968503937007874" footer="0.15748031496062992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48"/>
  <sheetViews>
    <sheetView showZeros="0" tabSelected="1" zoomScale="90" zoomScaleNormal="90" zoomScaleSheetLayoutView="75" zoomScalePageLayoutView="0" workbookViewId="0" topLeftCell="A10">
      <pane xSplit="2" topLeftCell="C1" activePane="topRight" state="frozen"/>
      <selection pane="topLeft" activeCell="A1" sqref="A1"/>
      <selection pane="topRight" activeCell="G21" sqref="G21"/>
    </sheetView>
  </sheetViews>
  <sheetFormatPr defaultColWidth="9.00390625" defaultRowHeight="15.75"/>
  <cols>
    <col min="1" max="1" width="7.25390625" style="19" customWidth="1"/>
    <col min="2" max="2" width="40.125" style="19" customWidth="1"/>
    <col min="3" max="3" width="13.375" style="138" customWidth="1"/>
    <col min="4" max="4" width="13.125" style="19" customWidth="1"/>
    <col min="5" max="5" width="13.375" style="19" customWidth="1"/>
    <col min="6" max="6" width="12.375" style="19" customWidth="1"/>
    <col min="7" max="7" width="11.125" style="19" customWidth="1"/>
    <col min="8" max="8" width="9.50390625" style="19" hidden="1" customWidth="1"/>
    <col min="9" max="10" width="10.625" style="19" customWidth="1"/>
    <col min="11" max="11" width="11.625" style="19" customWidth="1"/>
    <col min="12" max="12" width="11.50390625" style="19" customWidth="1"/>
    <col min="13" max="13" width="12.375" style="19" customWidth="1"/>
    <col min="14" max="14" width="11.00390625" style="19" customWidth="1"/>
    <col min="15" max="15" width="9.875" style="19" customWidth="1"/>
    <col min="16" max="16" width="11.125" style="19" customWidth="1"/>
    <col min="17" max="17" width="12.75390625" style="19" customWidth="1"/>
    <col min="18" max="18" width="0" style="19" hidden="1" customWidth="1"/>
    <col min="19" max="19" width="11.50390625" style="19" bestFit="1" customWidth="1"/>
    <col min="20" max="16384" width="9.00390625" style="19" customWidth="1"/>
  </cols>
  <sheetData>
    <row r="1" ht="16.5" thickBot="1"/>
    <row r="2" spans="1:18" ht="19.5" customHeight="1" thickBot="1">
      <c r="A2" s="384" t="s">
        <v>9</v>
      </c>
      <c r="B2" s="386" t="s">
        <v>63</v>
      </c>
      <c r="C2" s="391" t="s">
        <v>15</v>
      </c>
      <c r="D2" s="392"/>
      <c r="E2" s="392"/>
      <c r="F2" s="392"/>
      <c r="G2" s="392"/>
      <c r="H2" s="392"/>
      <c r="I2" s="392"/>
      <c r="J2" s="393"/>
      <c r="K2" s="396" t="s">
        <v>17</v>
      </c>
      <c r="L2" s="397"/>
      <c r="M2" s="397"/>
      <c r="N2" s="397"/>
      <c r="O2" s="397"/>
      <c r="P2" s="398"/>
      <c r="Q2" s="394" t="str">
        <f>Доходи!H12</f>
        <v>Виконано за І квартал 2024 року</v>
      </c>
      <c r="R2" s="20"/>
    </row>
    <row r="3" spans="1:18" ht="184.5" customHeight="1" thickBot="1">
      <c r="A3" s="385"/>
      <c r="B3" s="387"/>
      <c r="C3" s="313" t="str">
        <f>Доходи!C12</f>
        <v>Затверджено по бюджету на рік з урахуванням змін</v>
      </c>
      <c r="D3" s="314" t="str">
        <f>Доходи!D12</f>
        <v>Виконано за І квартал 2024 року</v>
      </c>
      <c r="E3" s="315" t="s">
        <v>42</v>
      </c>
      <c r="F3" s="315" t="s">
        <v>39</v>
      </c>
      <c r="G3" s="315" t="s">
        <v>40</v>
      </c>
      <c r="H3" s="316" t="s">
        <v>16</v>
      </c>
      <c r="I3" s="328" t="s">
        <v>124</v>
      </c>
      <c r="J3" s="317" t="s">
        <v>126</v>
      </c>
      <c r="K3" s="318" t="str">
        <f>C3</f>
        <v>Затверджено по бюджету на рік з урахуванням змін</v>
      </c>
      <c r="L3" s="318" t="str">
        <f>D3</f>
        <v>Виконано за І квартал 2024 року</v>
      </c>
      <c r="M3" s="319" t="s">
        <v>42</v>
      </c>
      <c r="N3" s="320" t="s">
        <v>39</v>
      </c>
      <c r="O3" s="315" t="s">
        <v>40</v>
      </c>
      <c r="P3" s="317" t="s">
        <v>41</v>
      </c>
      <c r="Q3" s="395"/>
      <c r="R3" s="21"/>
    </row>
    <row r="4" spans="1:19" ht="18.75">
      <c r="A4" s="119" t="s">
        <v>55</v>
      </c>
      <c r="B4" s="274" t="s">
        <v>44</v>
      </c>
      <c r="C4" s="283">
        <v>16810500</v>
      </c>
      <c r="D4" s="284">
        <v>3903912.97</v>
      </c>
      <c r="E4" s="134">
        <f>D4</f>
        <v>3903912.97</v>
      </c>
      <c r="F4" s="285">
        <v>2626935.49</v>
      </c>
      <c r="G4" s="286">
        <v>190606.38</v>
      </c>
      <c r="H4" s="287"/>
      <c r="I4" s="287"/>
      <c r="J4" s="288">
        <v>0</v>
      </c>
      <c r="K4" s="289">
        <v>250000</v>
      </c>
      <c r="L4" s="290"/>
      <c r="M4" s="291"/>
      <c r="N4" s="156"/>
      <c r="O4" s="135"/>
      <c r="P4" s="290"/>
      <c r="Q4" s="292">
        <f>L4+D4</f>
        <v>3903912.97</v>
      </c>
      <c r="R4" s="72">
        <f aca="true" t="shared" si="0" ref="R4:R10">SUM(E4+M4)</f>
        <v>3903912.97</v>
      </c>
      <c r="S4" s="354"/>
    </row>
    <row r="5" spans="1:19" ht="18.75">
      <c r="A5" s="119" t="s">
        <v>56</v>
      </c>
      <c r="B5" s="321" t="s">
        <v>4</v>
      </c>
      <c r="C5" s="147">
        <v>77531748.42</v>
      </c>
      <c r="D5" s="133">
        <v>20234777.59</v>
      </c>
      <c r="E5" s="134">
        <v>20234777.59</v>
      </c>
      <c r="F5" s="131">
        <v>14272300.12</v>
      </c>
      <c r="G5" s="148">
        <v>2493682.46</v>
      </c>
      <c r="H5" s="293"/>
      <c r="I5" s="329"/>
      <c r="J5" s="137">
        <v>0</v>
      </c>
      <c r="K5" s="294">
        <v>676000</v>
      </c>
      <c r="L5" s="295">
        <v>537480.51</v>
      </c>
      <c r="M5" s="296">
        <v>537480.51</v>
      </c>
      <c r="N5" s="297"/>
      <c r="O5" s="298"/>
      <c r="P5" s="298"/>
      <c r="Q5" s="292">
        <f aca="true" t="shared" si="1" ref="Q5:Q29">L5+D5</f>
        <v>20772258.1</v>
      </c>
      <c r="R5" s="73">
        <f t="shared" si="0"/>
        <v>20772258.1</v>
      </c>
      <c r="S5" s="354"/>
    </row>
    <row r="6" spans="1:19" ht="18.75">
      <c r="A6" s="119" t="s">
        <v>57</v>
      </c>
      <c r="B6" s="321" t="s">
        <v>86</v>
      </c>
      <c r="C6" s="147">
        <v>2925000</v>
      </c>
      <c r="D6" s="133">
        <v>626629.79</v>
      </c>
      <c r="E6" s="134">
        <v>626629.79</v>
      </c>
      <c r="F6" s="131"/>
      <c r="G6" s="325"/>
      <c r="H6" s="293"/>
      <c r="I6" s="129"/>
      <c r="J6" s="129"/>
      <c r="K6" s="299">
        <v>2000575</v>
      </c>
      <c r="L6" s="135"/>
      <c r="M6" s="296"/>
      <c r="N6" s="297">
        <v>0</v>
      </c>
      <c r="O6" s="298">
        <v>0</v>
      </c>
      <c r="P6" s="298"/>
      <c r="Q6" s="292">
        <f t="shared" si="1"/>
        <v>626629.79</v>
      </c>
      <c r="R6" s="73">
        <f t="shared" si="0"/>
        <v>626629.79</v>
      </c>
      <c r="S6" s="354"/>
    </row>
    <row r="7" spans="1:19" ht="37.5">
      <c r="A7" s="119" t="s">
        <v>58</v>
      </c>
      <c r="B7" s="321" t="s">
        <v>5</v>
      </c>
      <c r="C7" s="147">
        <v>7872300</v>
      </c>
      <c r="D7" s="130">
        <v>1998669.88</v>
      </c>
      <c r="E7" s="134">
        <f>D7</f>
        <v>1998669.88</v>
      </c>
      <c r="F7" s="131">
        <v>1053250.05</v>
      </c>
      <c r="G7" s="148">
        <v>3922.06</v>
      </c>
      <c r="H7" s="293"/>
      <c r="I7" s="129">
        <v>677069.62</v>
      </c>
      <c r="J7" s="129"/>
      <c r="K7" s="299"/>
      <c r="L7" s="135">
        <v>3299.81</v>
      </c>
      <c r="M7" s="148">
        <v>3299.81</v>
      </c>
      <c r="N7" s="297">
        <v>2704.75</v>
      </c>
      <c r="O7" s="298">
        <v>0</v>
      </c>
      <c r="P7" s="298"/>
      <c r="Q7" s="292">
        <f t="shared" si="1"/>
        <v>2001969.69</v>
      </c>
      <c r="R7" s="73">
        <f t="shared" si="0"/>
        <v>2001969.69</v>
      </c>
      <c r="S7" s="354"/>
    </row>
    <row r="8" spans="1:19" ht="18.75">
      <c r="A8" s="119" t="s">
        <v>59</v>
      </c>
      <c r="B8" s="321" t="s">
        <v>87</v>
      </c>
      <c r="C8" s="147">
        <v>5614000</v>
      </c>
      <c r="D8" s="128">
        <v>1308692.21</v>
      </c>
      <c r="E8" s="134">
        <v>1308692.21</v>
      </c>
      <c r="F8" s="131">
        <v>884838.83</v>
      </c>
      <c r="G8" s="148">
        <v>201411.63</v>
      </c>
      <c r="H8" s="293"/>
      <c r="I8" s="293"/>
      <c r="J8" s="129">
        <v>0</v>
      </c>
      <c r="K8" s="299">
        <v>32000</v>
      </c>
      <c r="L8" s="135">
        <v>7376</v>
      </c>
      <c r="M8" s="296">
        <v>7376</v>
      </c>
      <c r="N8" s="131"/>
      <c r="O8" s="130">
        <v>0</v>
      </c>
      <c r="P8" s="298"/>
      <c r="Q8" s="292">
        <f t="shared" si="1"/>
        <v>1316068.21</v>
      </c>
      <c r="R8" s="73">
        <f t="shared" si="0"/>
        <v>1316068.21</v>
      </c>
      <c r="S8" s="354"/>
    </row>
    <row r="9" spans="1:19" ht="18.75">
      <c r="A9" s="119" t="s">
        <v>60</v>
      </c>
      <c r="B9" s="321" t="s">
        <v>88</v>
      </c>
      <c r="C9" s="147">
        <v>2396000</v>
      </c>
      <c r="D9" s="130">
        <v>521102.71</v>
      </c>
      <c r="E9" s="134">
        <v>521102.71</v>
      </c>
      <c r="F9" s="131">
        <v>343861.3</v>
      </c>
      <c r="G9" s="148">
        <v>42244</v>
      </c>
      <c r="H9" s="293"/>
      <c r="I9" s="293"/>
      <c r="J9" s="129">
        <v>0</v>
      </c>
      <c r="K9" s="299"/>
      <c r="L9" s="135"/>
      <c r="M9" s="296">
        <v>0</v>
      </c>
      <c r="N9" s="131"/>
      <c r="O9" s="130">
        <v>0</v>
      </c>
      <c r="P9" s="298"/>
      <c r="Q9" s="292">
        <f t="shared" si="1"/>
        <v>521102.71</v>
      </c>
      <c r="R9" s="73">
        <f t="shared" si="0"/>
        <v>521102.71</v>
      </c>
      <c r="S9" s="354"/>
    </row>
    <row r="10" spans="1:19" ht="18.75">
      <c r="A10" s="349">
        <v>6000</v>
      </c>
      <c r="B10" s="275" t="s">
        <v>131</v>
      </c>
      <c r="C10" s="147">
        <v>5069000</v>
      </c>
      <c r="D10" s="135">
        <v>1339207.12</v>
      </c>
      <c r="E10" s="134">
        <f>D10</f>
        <v>1339207.12</v>
      </c>
      <c r="F10" s="326"/>
      <c r="G10" s="325"/>
      <c r="H10" s="293"/>
      <c r="I10" s="293"/>
      <c r="J10" s="129">
        <v>0</v>
      </c>
      <c r="K10" s="299"/>
      <c r="L10" s="135"/>
      <c r="M10" s="296">
        <v>0</v>
      </c>
      <c r="N10" s="131">
        <v>0</v>
      </c>
      <c r="O10" s="130">
        <v>0</v>
      </c>
      <c r="P10" s="298"/>
      <c r="Q10" s="292">
        <f t="shared" si="1"/>
        <v>1339207.12</v>
      </c>
      <c r="R10" s="73">
        <f t="shared" si="0"/>
        <v>1339207.12</v>
      </c>
      <c r="S10" s="354"/>
    </row>
    <row r="11" spans="1:19" ht="130.5" customHeight="1" hidden="1">
      <c r="A11" s="122" t="s">
        <v>102</v>
      </c>
      <c r="B11" s="276" t="s">
        <v>120</v>
      </c>
      <c r="C11" s="147"/>
      <c r="D11" s="135"/>
      <c r="E11" s="134">
        <f>D11</f>
        <v>0</v>
      </c>
      <c r="F11" s="131"/>
      <c r="G11" s="148"/>
      <c r="H11" s="293"/>
      <c r="I11" s="293"/>
      <c r="J11" s="129"/>
      <c r="K11" s="299"/>
      <c r="L11" s="135"/>
      <c r="M11" s="296"/>
      <c r="N11" s="131"/>
      <c r="O11" s="130"/>
      <c r="P11" s="298"/>
      <c r="Q11" s="292">
        <f t="shared" si="1"/>
        <v>0</v>
      </c>
      <c r="R11" s="73"/>
      <c r="S11" s="354"/>
    </row>
    <row r="12" spans="1:19" ht="18" customHeight="1">
      <c r="A12" s="120" t="s">
        <v>89</v>
      </c>
      <c r="B12" s="277" t="s">
        <v>90</v>
      </c>
      <c r="C12" s="147">
        <v>400000</v>
      </c>
      <c r="D12" s="135">
        <v>16562</v>
      </c>
      <c r="E12" s="134">
        <f>D12</f>
        <v>16562</v>
      </c>
      <c r="F12" s="131">
        <v>0</v>
      </c>
      <c r="G12" s="148">
        <v>0</v>
      </c>
      <c r="H12" s="293"/>
      <c r="I12" s="293"/>
      <c r="J12" s="129">
        <v>0</v>
      </c>
      <c r="K12" s="299"/>
      <c r="L12" s="135"/>
      <c r="M12" s="296"/>
      <c r="N12" s="131">
        <v>0</v>
      </c>
      <c r="O12" s="130">
        <v>0</v>
      </c>
      <c r="P12" s="298"/>
      <c r="Q12" s="292">
        <f t="shared" si="1"/>
        <v>16562</v>
      </c>
      <c r="R12" s="73">
        <f>SUM(E12+M12)</f>
        <v>16562</v>
      </c>
      <c r="S12" s="354"/>
    </row>
    <row r="13" spans="1:19" ht="37.5" hidden="1">
      <c r="A13" s="121">
        <v>7324</v>
      </c>
      <c r="B13" s="278" t="s">
        <v>104</v>
      </c>
      <c r="C13" s="147"/>
      <c r="D13" s="135"/>
      <c r="E13" s="134"/>
      <c r="F13" s="131"/>
      <c r="G13" s="148"/>
      <c r="H13" s="293"/>
      <c r="I13" s="293"/>
      <c r="J13" s="129"/>
      <c r="K13" s="300"/>
      <c r="L13" s="135"/>
      <c r="M13" s="296"/>
      <c r="N13" s="131"/>
      <c r="O13" s="130"/>
      <c r="P13" s="137"/>
      <c r="Q13" s="292">
        <f t="shared" si="1"/>
        <v>0</v>
      </c>
      <c r="R13" s="73"/>
      <c r="S13" s="354"/>
    </row>
    <row r="14" spans="1:19" ht="19.5" customHeight="1" hidden="1">
      <c r="A14" s="121">
        <v>7325</v>
      </c>
      <c r="B14" s="277" t="s">
        <v>100</v>
      </c>
      <c r="C14" s="147"/>
      <c r="D14" s="135"/>
      <c r="E14" s="134"/>
      <c r="F14" s="131"/>
      <c r="G14" s="148"/>
      <c r="H14" s="293"/>
      <c r="I14" s="293"/>
      <c r="J14" s="129"/>
      <c r="K14" s="300"/>
      <c r="L14" s="135"/>
      <c r="M14" s="296"/>
      <c r="N14" s="131"/>
      <c r="O14" s="130"/>
      <c r="P14" s="137"/>
      <c r="Q14" s="292">
        <f t="shared" si="1"/>
        <v>0</v>
      </c>
      <c r="R14" s="73"/>
      <c r="S14" s="354"/>
    </row>
    <row r="15" spans="1:19" ht="75" hidden="1">
      <c r="A15" s="121">
        <v>7330</v>
      </c>
      <c r="B15" s="277" t="s">
        <v>101</v>
      </c>
      <c r="C15" s="147"/>
      <c r="D15" s="135"/>
      <c r="E15" s="134"/>
      <c r="F15" s="131"/>
      <c r="G15" s="148"/>
      <c r="H15" s="293"/>
      <c r="I15" s="293"/>
      <c r="J15" s="129"/>
      <c r="K15" s="300"/>
      <c r="L15" s="135"/>
      <c r="M15" s="296"/>
      <c r="N15" s="131"/>
      <c r="O15" s="130"/>
      <c r="P15" s="137"/>
      <c r="Q15" s="292">
        <f t="shared" si="1"/>
        <v>0</v>
      </c>
      <c r="R15" s="73"/>
      <c r="S15" s="354"/>
    </row>
    <row r="16" spans="1:19" ht="75" hidden="1">
      <c r="A16" s="121">
        <v>7363</v>
      </c>
      <c r="B16" s="278" t="s">
        <v>127</v>
      </c>
      <c r="C16" s="147"/>
      <c r="D16" s="135"/>
      <c r="E16" s="134"/>
      <c r="F16" s="131"/>
      <c r="G16" s="148"/>
      <c r="H16" s="293"/>
      <c r="I16" s="293"/>
      <c r="J16" s="129"/>
      <c r="K16" s="299"/>
      <c r="L16" s="135"/>
      <c r="M16" s="296"/>
      <c r="N16" s="131"/>
      <c r="O16" s="130"/>
      <c r="P16" s="137"/>
      <c r="Q16" s="292">
        <f t="shared" si="1"/>
        <v>0</v>
      </c>
      <c r="R16" s="73"/>
      <c r="S16" s="354"/>
    </row>
    <row r="17" spans="1:19" ht="75">
      <c r="A17" s="120" t="s">
        <v>91</v>
      </c>
      <c r="B17" s="277" t="s">
        <v>92</v>
      </c>
      <c r="C17" s="147">
        <v>4300000</v>
      </c>
      <c r="D17" s="135">
        <v>46465.43</v>
      </c>
      <c r="E17" s="148">
        <v>46465.43</v>
      </c>
      <c r="F17" s="131">
        <v>0</v>
      </c>
      <c r="G17" s="148">
        <v>0</v>
      </c>
      <c r="H17" s="293"/>
      <c r="I17" s="293"/>
      <c r="J17" s="129">
        <v>0</v>
      </c>
      <c r="K17" s="299"/>
      <c r="L17" s="135">
        <v>6275.5</v>
      </c>
      <c r="M17" s="296">
        <v>6275.5</v>
      </c>
      <c r="N17" s="131">
        <v>0</v>
      </c>
      <c r="O17" s="130">
        <v>0</v>
      </c>
      <c r="P17" s="137"/>
      <c r="Q17" s="292">
        <f t="shared" si="1"/>
        <v>52740.93</v>
      </c>
      <c r="R17" s="73">
        <f>SUM(E17+M17)</f>
        <v>52740.93</v>
      </c>
      <c r="S17" s="354"/>
    </row>
    <row r="18" spans="1:19" ht="0.75" customHeight="1" hidden="1">
      <c r="A18" s="121">
        <v>7610</v>
      </c>
      <c r="B18" s="277" t="s">
        <v>114</v>
      </c>
      <c r="C18" s="147"/>
      <c r="D18" s="130"/>
      <c r="E18" s="148"/>
      <c r="F18" s="131"/>
      <c r="G18" s="148"/>
      <c r="H18" s="293"/>
      <c r="I18" s="293"/>
      <c r="J18" s="129"/>
      <c r="K18" s="300"/>
      <c r="L18" s="135"/>
      <c r="M18" s="296"/>
      <c r="N18" s="131"/>
      <c r="O18" s="130"/>
      <c r="P18" s="298"/>
      <c r="Q18" s="292">
        <f t="shared" si="1"/>
        <v>0</v>
      </c>
      <c r="R18" s="73"/>
      <c r="S18" s="354"/>
    </row>
    <row r="19" spans="1:19" ht="42" customHeight="1">
      <c r="A19" s="121">
        <v>7693</v>
      </c>
      <c r="B19" s="327" t="s">
        <v>139</v>
      </c>
      <c r="C19" s="147">
        <v>100000</v>
      </c>
      <c r="D19" s="130">
        <v>3500</v>
      </c>
      <c r="E19" s="148">
        <v>3500</v>
      </c>
      <c r="F19" s="131"/>
      <c r="G19" s="148"/>
      <c r="H19" s="293"/>
      <c r="I19" s="293"/>
      <c r="J19" s="129"/>
      <c r="K19" s="300"/>
      <c r="L19" s="135"/>
      <c r="M19" s="296"/>
      <c r="N19" s="131"/>
      <c r="O19" s="130"/>
      <c r="P19" s="298"/>
      <c r="Q19" s="292">
        <f t="shared" si="1"/>
        <v>3500</v>
      </c>
      <c r="R19" s="73"/>
      <c r="S19" s="354"/>
    </row>
    <row r="20" spans="1:19" ht="0.75" customHeight="1">
      <c r="A20" s="121">
        <v>8110</v>
      </c>
      <c r="B20" s="279" t="s">
        <v>125</v>
      </c>
      <c r="C20" s="147"/>
      <c r="D20" s="130"/>
      <c r="E20" s="148"/>
      <c r="F20" s="131"/>
      <c r="G20" s="148"/>
      <c r="H20" s="293"/>
      <c r="I20" s="293"/>
      <c r="J20" s="129"/>
      <c r="K20" s="299"/>
      <c r="L20" s="135"/>
      <c r="M20" s="296"/>
      <c r="N20" s="131"/>
      <c r="O20" s="130"/>
      <c r="P20" s="298"/>
      <c r="Q20" s="292">
        <f t="shared" si="1"/>
        <v>0</v>
      </c>
      <c r="R20" s="73"/>
      <c r="S20" s="354"/>
    </row>
    <row r="21" spans="1:19" ht="40.5" customHeight="1">
      <c r="A21" s="121">
        <v>8220</v>
      </c>
      <c r="B21" s="279" t="s">
        <v>132</v>
      </c>
      <c r="C21" s="147">
        <v>50000</v>
      </c>
      <c r="D21" s="130">
        <v>4789</v>
      </c>
      <c r="E21" s="148">
        <v>4789</v>
      </c>
      <c r="F21" s="131"/>
      <c r="G21" s="148"/>
      <c r="H21" s="293"/>
      <c r="I21" s="293"/>
      <c r="J21" s="148"/>
      <c r="K21" s="299"/>
      <c r="L21" s="135"/>
      <c r="M21" s="296"/>
      <c r="N21" s="131"/>
      <c r="O21" s="130"/>
      <c r="P21" s="298"/>
      <c r="Q21" s="292">
        <f t="shared" si="1"/>
        <v>4789</v>
      </c>
      <c r="R21" s="73"/>
      <c r="S21" s="354"/>
    </row>
    <row r="22" spans="1:19" ht="40.5" customHeight="1">
      <c r="A22" s="121">
        <v>8240</v>
      </c>
      <c r="B22" s="357" t="s">
        <v>140</v>
      </c>
      <c r="C22" s="124">
        <v>100000</v>
      </c>
      <c r="D22" s="130">
        <v>99888</v>
      </c>
      <c r="E22" s="148">
        <v>99888</v>
      </c>
      <c r="F22" s="131"/>
      <c r="G22" s="148"/>
      <c r="H22" s="293"/>
      <c r="I22" s="293"/>
      <c r="J22" s="148"/>
      <c r="K22" s="299">
        <v>2000000</v>
      </c>
      <c r="L22" s="135">
        <v>224000</v>
      </c>
      <c r="M22" s="296"/>
      <c r="N22" s="131"/>
      <c r="O22" s="130"/>
      <c r="P22" s="298">
        <v>224000</v>
      </c>
      <c r="Q22" s="292">
        <f t="shared" si="1"/>
        <v>323888</v>
      </c>
      <c r="R22" s="73"/>
      <c r="S22" s="354"/>
    </row>
    <row r="23" spans="1:19" ht="42" customHeight="1">
      <c r="A23" s="355">
        <v>8311</v>
      </c>
      <c r="B23" s="280" t="s">
        <v>115</v>
      </c>
      <c r="C23" s="356"/>
      <c r="D23" s="130"/>
      <c r="E23" s="148"/>
      <c r="F23" s="131"/>
      <c r="G23" s="148"/>
      <c r="H23" s="293"/>
      <c r="I23" s="293"/>
      <c r="J23" s="130"/>
      <c r="K23" s="331">
        <v>50000</v>
      </c>
      <c r="L23" s="331"/>
      <c r="M23" s="331"/>
      <c r="N23" s="148"/>
      <c r="O23" s="130"/>
      <c r="P23" s="298"/>
      <c r="Q23" s="292">
        <f t="shared" si="1"/>
        <v>0</v>
      </c>
      <c r="R23" s="73"/>
      <c r="S23" s="354"/>
    </row>
    <row r="24" spans="1:19" ht="37.5" hidden="1">
      <c r="A24" s="120" t="s">
        <v>93</v>
      </c>
      <c r="B24" s="277" t="s">
        <v>94</v>
      </c>
      <c r="C24" s="147"/>
      <c r="D24" s="128"/>
      <c r="E24" s="301"/>
      <c r="F24" s="131">
        <v>0</v>
      </c>
      <c r="G24" s="148">
        <v>0</v>
      </c>
      <c r="H24" s="293"/>
      <c r="I24" s="293"/>
      <c r="J24" s="129">
        <v>0</v>
      </c>
      <c r="K24" s="300">
        <v>0</v>
      </c>
      <c r="L24" s="135">
        <v>0</v>
      </c>
      <c r="M24" s="296">
        <v>0</v>
      </c>
      <c r="N24" s="297">
        <v>0</v>
      </c>
      <c r="O24" s="298">
        <v>0</v>
      </c>
      <c r="P24" s="298">
        <v>0</v>
      </c>
      <c r="Q24" s="292">
        <f t="shared" si="1"/>
        <v>0</v>
      </c>
      <c r="R24" s="73">
        <f>SUM(E24+M24)</f>
        <v>0</v>
      </c>
      <c r="S24" s="354"/>
    </row>
    <row r="25" spans="1:19" ht="19.5" customHeight="1">
      <c r="A25" s="120" t="s">
        <v>62</v>
      </c>
      <c r="B25" s="277" t="s">
        <v>29</v>
      </c>
      <c r="C25" s="302">
        <v>1000000</v>
      </c>
      <c r="D25" s="298">
        <v>0</v>
      </c>
      <c r="E25" s="296"/>
      <c r="F25" s="297">
        <v>0</v>
      </c>
      <c r="G25" s="296">
        <v>0</v>
      </c>
      <c r="H25" s="303"/>
      <c r="I25" s="303"/>
      <c r="J25" s="304"/>
      <c r="K25" s="300">
        <v>0</v>
      </c>
      <c r="L25" s="135">
        <v>0</v>
      </c>
      <c r="M25" s="296">
        <v>0</v>
      </c>
      <c r="N25" s="131">
        <v>0</v>
      </c>
      <c r="O25" s="130">
        <v>0</v>
      </c>
      <c r="P25" s="298">
        <v>0</v>
      </c>
      <c r="Q25" s="292">
        <f t="shared" si="1"/>
        <v>0</v>
      </c>
      <c r="R25" s="73">
        <f>SUM(E25+M25)</f>
        <v>0</v>
      </c>
      <c r="S25" s="354"/>
    </row>
    <row r="26" spans="1:19" ht="21" customHeight="1">
      <c r="A26" s="120" t="s">
        <v>95</v>
      </c>
      <c r="B26" s="281" t="s">
        <v>96</v>
      </c>
      <c r="C26" s="147"/>
      <c r="D26" s="128"/>
      <c r="E26" s="301"/>
      <c r="F26" s="131">
        <v>0</v>
      </c>
      <c r="G26" s="148">
        <v>0</v>
      </c>
      <c r="H26" s="293"/>
      <c r="I26" s="293"/>
      <c r="J26" s="129">
        <v>0</v>
      </c>
      <c r="K26" s="300">
        <v>0</v>
      </c>
      <c r="L26" s="135">
        <v>0</v>
      </c>
      <c r="M26" s="296">
        <v>0</v>
      </c>
      <c r="N26" s="131">
        <v>0</v>
      </c>
      <c r="O26" s="130">
        <v>0</v>
      </c>
      <c r="P26" s="298">
        <v>0</v>
      </c>
      <c r="Q26" s="292">
        <f t="shared" si="1"/>
        <v>0</v>
      </c>
      <c r="R26" s="73">
        <f>SUM(E26+M26)</f>
        <v>0</v>
      </c>
      <c r="S26" s="354"/>
    </row>
    <row r="27" spans="1:19" ht="16.5" customHeight="1">
      <c r="A27" s="121">
        <v>9750</v>
      </c>
      <c r="B27" s="278" t="s">
        <v>103</v>
      </c>
      <c r="C27" s="293"/>
      <c r="D27" s="130"/>
      <c r="E27" s="148"/>
      <c r="F27" s="131"/>
      <c r="G27" s="148"/>
      <c r="H27" s="293"/>
      <c r="I27" s="293"/>
      <c r="J27" s="129"/>
      <c r="K27" s="300"/>
      <c r="L27" s="135"/>
      <c r="M27" s="296"/>
      <c r="N27" s="131"/>
      <c r="O27" s="130"/>
      <c r="P27" s="298"/>
      <c r="Q27" s="292">
        <f t="shared" si="1"/>
        <v>0</v>
      </c>
      <c r="R27" s="73"/>
      <c r="S27" s="354"/>
    </row>
    <row r="28" spans="1:19" ht="18.75" customHeight="1">
      <c r="A28" s="120" t="s">
        <v>97</v>
      </c>
      <c r="B28" s="277" t="s">
        <v>85</v>
      </c>
      <c r="C28" s="401">
        <v>477900</v>
      </c>
      <c r="D28" s="130">
        <v>146254.84</v>
      </c>
      <c r="E28" s="148">
        <v>146254.84</v>
      </c>
      <c r="F28" s="131">
        <v>0</v>
      </c>
      <c r="G28" s="148"/>
      <c r="H28" s="293"/>
      <c r="I28" s="293"/>
      <c r="J28" s="129"/>
      <c r="K28" s="300"/>
      <c r="L28" s="135"/>
      <c r="M28" s="296">
        <v>0</v>
      </c>
      <c r="N28" s="297">
        <v>0</v>
      </c>
      <c r="O28" s="298">
        <v>0</v>
      </c>
      <c r="P28" s="298"/>
      <c r="Q28" s="292">
        <f t="shared" si="1"/>
        <v>146254.84</v>
      </c>
      <c r="R28" s="73">
        <f>SUM(E28+M28)</f>
        <v>146254.84</v>
      </c>
      <c r="S28" s="354"/>
    </row>
    <row r="29" spans="1:19" ht="78" customHeight="1" thickBot="1">
      <c r="A29" s="120" t="s">
        <v>98</v>
      </c>
      <c r="B29" s="277" t="s">
        <v>99</v>
      </c>
      <c r="C29" s="402">
        <v>700000</v>
      </c>
      <c r="D29" s="135"/>
      <c r="E29" s="148"/>
      <c r="F29" s="155">
        <v>0</v>
      </c>
      <c r="G29" s="127">
        <v>0</v>
      </c>
      <c r="H29" s="305"/>
      <c r="I29" s="305"/>
      <c r="J29" s="132">
        <v>0</v>
      </c>
      <c r="K29" s="306"/>
      <c r="L29" s="135"/>
      <c r="M29" s="296">
        <v>0</v>
      </c>
      <c r="N29" s="297">
        <v>0</v>
      </c>
      <c r="O29" s="298">
        <v>0</v>
      </c>
      <c r="P29" s="298"/>
      <c r="Q29" s="292">
        <f t="shared" si="1"/>
        <v>0</v>
      </c>
      <c r="R29" s="74">
        <f>SUM(E29+M29)</f>
        <v>0</v>
      </c>
      <c r="S29" s="354"/>
    </row>
    <row r="30" spans="1:19" ht="18" customHeight="1" hidden="1">
      <c r="A30" s="23"/>
      <c r="B30" s="51"/>
      <c r="C30" s="307"/>
      <c r="D30" s="152"/>
      <c r="E30" s="131"/>
      <c r="F30" s="127"/>
      <c r="G30" s="127"/>
      <c r="H30" s="305"/>
      <c r="I30" s="305"/>
      <c r="J30" s="132"/>
      <c r="K30" s="306"/>
      <c r="L30" s="153"/>
      <c r="M30" s="297"/>
      <c r="N30" s="296"/>
      <c r="O30" s="298"/>
      <c r="P30" s="298"/>
      <c r="Q30" s="308">
        <f>SUM(D30+L30)</f>
        <v>0</v>
      </c>
      <c r="R30" s="73">
        <f>SUM(E30+M30)</f>
        <v>0</v>
      </c>
      <c r="S30" s="354"/>
    </row>
    <row r="31" spans="1:19" ht="16.5" hidden="1" thickBot="1">
      <c r="A31" s="23"/>
      <c r="B31" s="51"/>
      <c r="C31" s="152" t="e">
        <f>#REF!+#REF!+#REF!+#REF!+#REF!</f>
        <v>#REF!</v>
      </c>
      <c r="D31" s="152" t="e">
        <f>#REF!+#REF!+#REF!+#REF!+#REF!</f>
        <v>#REF!</v>
      </c>
      <c r="E31" s="293" t="e">
        <f>#REF!+#REF!+#REF!+#REF!+#REF!</f>
        <v>#REF!</v>
      </c>
      <c r="F31" s="130" t="e">
        <f>#REF!+#REF!+#REF!+#REF!+#REF!</f>
        <v>#REF!</v>
      </c>
      <c r="G31" s="130" t="e">
        <f>#REF!+#REF!+#REF!+#REF!+#REF!</f>
        <v>#REF!</v>
      </c>
      <c r="H31" s="130" t="e">
        <f>#REF!+#REF!+#REF!+#REF!+#REF!</f>
        <v>#REF!</v>
      </c>
      <c r="I31" s="130"/>
      <c r="J31" s="129" t="e">
        <f>#REF!+#REF!+#REF!+#REF!+#REF!</f>
        <v>#REF!</v>
      </c>
      <c r="K31" s="309" t="e">
        <f>#REF!+#REF!+#REF!+#REF!+#REF!</f>
        <v>#REF!</v>
      </c>
      <c r="L31" s="152" t="e">
        <f>#REF!+#REF!+#REF!+#REF!+#REF!</f>
        <v>#REF!</v>
      </c>
      <c r="M31" s="124" t="e">
        <f>#REF!+#REF!+#REF!+#REF!+#REF!</f>
        <v>#REF!</v>
      </c>
      <c r="N31" s="148" t="e">
        <f>#REF!+#REF!+#REF!+#REF!+#REF!</f>
        <v>#REF!</v>
      </c>
      <c r="O31" s="130" t="e">
        <f>#REF!+#REF!+#REF!+#REF!+#REF!</f>
        <v>#REF!</v>
      </c>
      <c r="P31" s="130" t="e">
        <f>#REF!+#REF!+#REF!+#REF!+#REF!</f>
        <v>#REF!</v>
      </c>
      <c r="Q31" s="150" t="e">
        <f>SUM(D31+L31)</f>
        <v>#REF!</v>
      </c>
      <c r="R31" s="76" t="e">
        <f>R34+R36+R37+#REF!+#REF!+#REF!+R39+R40+R41+#REF!+#REF!+#REF!</f>
        <v>#REF!</v>
      </c>
      <c r="S31" s="354"/>
    </row>
    <row r="32" spans="1:19" ht="16.5" hidden="1" thickBot="1">
      <c r="A32" s="24"/>
      <c r="B32" s="71"/>
      <c r="C32" s="154"/>
      <c r="D32" s="154"/>
      <c r="E32" s="151"/>
      <c r="F32" s="310"/>
      <c r="G32" s="151"/>
      <c r="H32" s="151"/>
      <c r="I32" s="151"/>
      <c r="J32" s="136"/>
      <c r="K32" s="311"/>
      <c r="L32" s="154"/>
      <c r="M32" s="151"/>
      <c r="N32" s="301"/>
      <c r="O32" s="151"/>
      <c r="P32" s="128"/>
      <c r="Q32" s="312">
        <f>SUM(D32+L32)</f>
        <v>0</v>
      </c>
      <c r="R32" s="76"/>
      <c r="S32" s="354"/>
    </row>
    <row r="33" spans="1:19" ht="19.5" thickBot="1">
      <c r="A33" s="45"/>
      <c r="B33" s="282" t="s">
        <v>8</v>
      </c>
      <c r="C33" s="400">
        <f aca="true" t="shared" si="2" ref="C33:Q33">SUM(C4:C29)</f>
        <v>125346448.42</v>
      </c>
      <c r="D33" s="400">
        <f t="shared" si="2"/>
        <v>30250451.54</v>
      </c>
      <c r="E33" s="400">
        <f t="shared" si="2"/>
        <v>30250451.54</v>
      </c>
      <c r="F33" s="400">
        <f t="shared" si="2"/>
        <v>19181185.79</v>
      </c>
      <c r="G33" s="400">
        <f t="shared" si="2"/>
        <v>2931866.53</v>
      </c>
      <c r="H33" s="400">
        <f t="shared" si="2"/>
        <v>0</v>
      </c>
      <c r="I33" s="400">
        <f t="shared" si="2"/>
        <v>677069.62</v>
      </c>
      <c r="J33" s="400">
        <f t="shared" si="2"/>
        <v>0</v>
      </c>
      <c r="K33" s="400">
        <f t="shared" si="2"/>
        <v>5008575</v>
      </c>
      <c r="L33" s="400">
        <f t="shared" si="2"/>
        <v>778431.8200000001</v>
      </c>
      <c r="M33" s="400">
        <f t="shared" si="2"/>
        <v>554431.8200000001</v>
      </c>
      <c r="N33" s="400">
        <f t="shared" si="2"/>
        <v>2704.75</v>
      </c>
      <c r="O33" s="400">
        <f t="shared" si="2"/>
        <v>0</v>
      </c>
      <c r="P33" s="400">
        <f t="shared" si="2"/>
        <v>224000</v>
      </c>
      <c r="Q33" s="400">
        <f t="shared" si="2"/>
        <v>31028883.360000003</v>
      </c>
      <c r="R33" s="118" t="e">
        <f>SUM(R4:R31)</f>
        <v>#REF!</v>
      </c>
      <c r="S33" s="354"/>
    </row>
    <row r="34" spans="1:19" ht="15.75" hidden="1">
      <c r="A34" s="22" t="s">
        <v>61</v>
      </c>
      <c r="B34" s="56" t="s">
        <v>29</v>
      </c>
      <c r="C34" s="139"/>
      <c r="D34" s="93"/>
      <c r="E34" s="94"/>
      <c r="F34" s="95"/>
      <c r="G34" s="96"/>
      <c r="H34" s="97"/>
      <c r="I34" s="97"/>
      <c r="J34" s="98"/>
      <c r="K34" s="77"/>
      <c r="L34" s="99"/>
      <c r="M34" s="100"/>
      <c r="N34" s="101"/>
      <c r="O34" s="102"/>
      <c r="P34" s="103"/>
      <c r="Q34" s="91">
        <f aca="true" t="shared" si="3" ref="Q34:Q41">SUM(D34+L34)</f>
        <v>0</v>
      </c>
      <c r="R34" s="72"/>
      <c r="S34" s="67"/>
    </row>
    <row r="35" spans="1:19" ht="15.75" hidden="1">
      <c r="A35" s="40" t="s">
        <v>51</v>
      </c>
      <c r="B35" s="57" t="s">
        <v>52</v>
      </c>
      <c r="C35" s="140"/>
      <c r="D35" s="104">
        <f>E35+J35</f>
        <v>0</v>
      </c>
      <c r="E35" s="85"/>
      <c r="F35" s="105"/>
      <c r="G35" s="106"/>
      <c r="H35" s="107"/>
      <c r="I35" s="107"/>
      <c r="J35" s="108"/>
      <c r="K35" s="78"/>
      <c r="L35" s="109"/>
      <c r="M35" s="110"/>
      <c r="N35" s="111"/>
      <c r="O35" s="112"/>
      <c r="P35" s="113"/>
      <c r="Q35" s="84">
        <f t="shared" si="3"/>
        <v>0</v>
      </c>
      <c r="R35" s="79"/>
      <c r="S35" s="67"/>
    </row>
    <row r="36" spans="1:19" ht="31.5" customHeight="1" hidden="1">
      <c r="A36" s="23" t="s">
        <v>30</v>
      </c>
      <c r="B36" s="57" t="s">
        <v>31</v>
      </c>
      <c r="C36" s="140"/>
      <c r="D36" s="104">
        <f>E36+J36</f>
        <v>0</v>
      </c>
      <c r="E36" s="114"/>
      <c r="F36" s="115"/>
      <c r="G36" s="116"/>
      <c r="H36" s="86"/>
      <c r="I36" s="86"/>
      <c r="J36" s="90"/>
      <c r="K36" s="75"/>
      <c r="L36" s="92"/>
      <c r="M36" s="117"/>
      <c r="N36" s="87"/>
      <c r="O36" s="88"/>
      <c r="P36" s="89"/>
      <c r="Q36" s="84">
        <f t="shared" si="3"/>
        <v>0</v>
      </c>
      <c r="R36" s="73">
        <f>SUM(E36+M36)</f>
        <v>0</v>
      </c>
      <c r="S36" s="67"/>
    </row>
    <row r="37" spans="1:19" ht="94.5" customHeight="1" hidden="1">
      <c r="A37" s="23" t="s">
        <v>32</v>
      </c>
      <c r="B37" s="58" t="s">
        <v>33</v>
      </c>
      <c r="C37" s="140"/>
      <c r="D37" s="104">
        <f>E37+J37</f>
        <v>0</v>
      </c>
      <c r="E37" s="114"/>
      <c r="F37" s="115"/>
      <c r="G37" s="116"/>
      <c r="H37" s="86"/>
      <c r="I37" s="86"/>
      <c r="J37" s="90"/>
      <c r="K37" s="75"/>
      <c r="L37" s="92"/>
      <c r="M37" s="117"/>
      <c r="N37" s="87"/>
      <c r="O37" s="88"/>
      <c r="P37" s="89"/>
      <c r="Q37" s="84">
        <f t="shared" si="3"/>
        <v>0</v>
      </c>
      <c r="R37" s="73">
        <f>SUM(E37+M37)</f>
        <v>0</v>
      </c>
      <c r="S37" s="67"/>
    </row>
    <row r="38" spans="1:19" ht="126" hidden="1">
      <c r="A38" s="23" t="s">
        <v>22</v>
      </c>
      <c r="B38" s="59" t="s">
        <v>23</v>
      </c>
      <c r="C38" s="140"/>
      <c r="D38" s="104">
        <f>E38+J38</f>
        <v>0</v>
      </c>
      <c r="E38" s="114"/>
      <c r="F38" s="115"/>
      <c r="G38" s="116"/>
      <c r="H38" s="86"/>
      <c r="I38" s="86"/>
      <c r="J38" s="90"/>
      <c r="K38" s="75"/>
      <c r="L38" s="92"/>
      <c r="M38" s="117"/>
      <c r="N38" s="87"/>
      <c r="O38" s="88"/>
      <c r="P38" s="89"/>
      <c r="Q38" s="84">
        <f t="shared" si="3"/>
        <v>0</v>
      </c>
      <c r="R38" s="73">
        <f>SUM(E38+M38)</f>
        <v>0</v>
      </c>
      <c r="S38" s="67"/>
    </row>
    <row r="39" spans="1:19" ht="78.75" hidden="1">
      <c r="A39" s="24" t="s">
        <v>35</v>
      </c>
      <c r="B39" s="54" t="s">
        <v>36</v>
      </c>
      <c r="C39" s="141"/>
      <c r="D39" s="55"/>
      <c r="E39" s="55"/>
      <c r="F39" s="55"/>
      <c r="G39" s="60"/>
      <c r="H39" s="61"/>
      <c r="I39" s="61"/>
      <c r="J39" s="61"/>
      <c r="K39" s="80"/>
      <c r="L39" s="81"/>
      <c r="M39" s="81"/>
      <c r="N39" s="81"/>
      <c r="O39" s="81"/>
      <c r="P39" s="82"/>
      <c r="Q39" s="84">
        <f t="shared" si="3"/>
        <v>0</v>
      </c>
      <c r="R39" s="83"/>
      <c r="S39" s="67"/>
    </row>
    <row r="40" spans="1:19" ht="78.75" hidden="1">
      <c r="A40" s="23" t="s">
        <v>25</v>
      </c>
      <c r="B40" s="47" t="s">
        <v>26</v>
      </c>
      <c r="C40" s="142"/>
      <c r="D40" s="43"/>
      <c r="E40" s="43"/>
      <c r="F40" s="43"/>
      <c r="G40" s="43"/>
      <c r="H40" s="43"/>
      <c r="I40" s="43"/>
      <c r="J40" s="43"/>
      <c r="K40" s="53"/>
      <c r="L40" s="53"/>
      <c r="M40" s="53"/>
      <c r="N40" s="53"/>
      <c r="O40" s="53"/>
      <c r="P40" s="53"/>
      <c r="Q40" s="84">
        <f t="shared" si="3"/>
        <v>0</v>
      </c>
      <c r="R40" s="83"/>
      <c r="S40" s="67"/>
    </row>
    <row r="41" spans="1:19" ht="16.5" customHeight="1" hidden="1" thickBot="1">
      <c r="A41" s="41" t="s">
        <v>37</v>
      </c>
      <c r="B41" s="48" t="s">
        <v>38</v>
      </c>
      <c r="C41" s="143"/>
      <c r="D41" s="46"/>
      <c r="E41" s="46"/>
      <c r="F41" s="44"/>
      <c r="G41" s="44"/>
      <c r="H41" s="44"/>
      <c r="I41" s="44"/>
      <c r="J41" s="44"/>
      <c r="K41" s="62"/>
      <c r="L41" s="62"/>
      <c r="M41" s="62"/>
      <c r="N41" s="62"/>
      <c r="O41" s="62"/>
      <c r="P41" s="62"/>
      <c r="Q41" s="84">
        <f t="shared" si="3"/>
        <v>0</v>
      </c>
      <c r="R41" s="70"/>
      <c r="S41" s="67"/>
    </row>
    <row r="42" spans="1:17" s="49" customFormat="1" ht="30.75" customHeight="1">
      <c r="A42" s="36"/>
      <c r="B42" s="388" t="s">
        <v>133</v>
      </c>
      <c r="C42" s="388"/>
      <c r="D42" s="14"/>
      <c r="E42" s="123"/>
      <c r="F42" s="14"/>
      <c r="G42" s="14"/>
      <c r="H42" s="14"/>
      <c r="I42" s="14"/>
      <c r="J42" s="14"/>
      <c r="K42" s="14"/>
      <c r="L42" s="399" t="s">
        <v>134</v>
      </c>
      <c r="M42" s="399"/>
      <c r="N42" s="399"/>
      <c r="O42" s="399"/>
      <c r="P42" s="14"/>
      <c r="Q42" s="37"/>
    </row>
    <row r="43" spans="1:17" ht="20.25">
      <c r="A43" s="36"/>
      <c r="B43" s="149" t="s">
        <v>116</v>
      </c>
      <c r="C43" s="350"/>
      <c r="D43" s="14"/>
      <c r="E43" s="14"/>
      <c r="F43" s="14"/>
      <c r="G43" s="14"/>
      <c r="H43" s="14"/>
      <c r="I43" s="14"/>
      <c r="J43" s="14"/>
      <c r="K43" s="14"/>
      <c r="L43" s="14"/>
      <c r="M43" s="358"/>
      <c r="N43" s="358"/>
      <c r="O43" s="38"/>
      <c r="P43" s="14"/>
      <c r="Q43" s="37"/>
    </row>
    <row r="44" spans="1:17" ht="18.75">
      <c r="A44" s="36"/>
      <c r="B44" s="39"/>
      <c r="C44" s="144"/>
      <c r="D44" s="14"/>
      <c r="E44" s="50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37"/>
    </row>
    <row r="45" spans="1:17" ht="18.75">
      <c r="A45" s="25"/>
      <c r="B45" s="28"/>
      <c r="C45" s="14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7"/>
    </row>
    <row r="46" spans="1:17" ht="18.75">
      <c r="A46" s="29"/>
      <c r="B46" s="390"/>
      <c r="C46" s="390"/>
      <c r="D46" s="390"/>
      <c r="E46" s="390"/>
      <c r="F46" s="30"/>
      <c r="G46" s="30"/>
      <c r="H46" s="30"/>
      <c r="I46" s="30"/>
      <c r="J46" s="30"/>
      <c r="K46" s="31"/>
      <c r="L46" s="31"/>
      <c r="M46" s="31"/>
      <c r="N46" s="389"/>
      <c r="O46" s="389"/>
      <c r="P46" s="389"/>
      <c r="Q46" s="353" t="s">
        <v>141</v>
      </c>
    </row>
    <row r="47" spans="1:17" ht="18.75">
      <c r="A47" s="33"/>
      <c r="B47" s="390"/>
      <c r="C47" s="390"/>
      <c r="D47" s="390"/>
      <c r="E47" s="390"/>
      <c r="F47" s="30"/>
      <c r="G47" s="30"/>
      <c r="H47" s="30"/>
      <c r="I47" s="30"/>
      <c r="J47" s="30"/>
      <c r="N47" s="389"/>
      <c r="O47" s="389"/>
      <c r="P47" s="389"/>
      <c r="Q47" s="32"/>
    </row>
    <row r="48" spans="2:14" ht="15.75">
      <c r="B48" s="34"/>
      <c r="C48" s="14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</sheetData>
  <sheetProtection/>
  <mergeCells count="9">
    <mergeCell ref="Q2:Q3"/>
    <mergeCell ref="K2:P2"/>
    <mergeCell ref="L42:O42"/>
    <mergeCell ref="A2:A3"/>
    <mergeCell ref="B2:B3"/>
    <mergeCell ref="B42:C42"/>
    <mergeCell ref="N46:P47"/>
    <mergeCell ref="B46:E47"/>
    <mergeCell ref="C2:J2"/>
  </mergeCells>
  <printOptions horizontalCentered="1"/>
  <pageMargins left="0.4330708661417323" right="0.1968503937007874" top="0.5118110236220472" bottom="0.1968503937007874" header="0.1968503937007874" footer="0.07874015748031496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2024-05-23T08:29:17Z</cp:lastPrinted>
  <dcterms:created xsi:type="dcterms:W3CDTF">1998-11-30T11:45:29Z</dcterms:created>
  <dcterms:modified xsi:type="dcterms:W3CDTF">2024-05-23T08:29:40Z</dcterms:modified>
  <cp:category/>
  <cp:version/>
  <cp:contentType/>
  <cp:contentStatus/>
</cp:coreProperties>
</file>