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1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'Видатки'!$A$2:$Q$44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<sst xmlns="http://schemas.openxmlformats.org/spreadsheetml/2006/main" count="155" uniqueCount="140">
  <si>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</si>
  <si>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</si>
  <si>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</si>
  <si>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</si>
  <si>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</si>
  <si>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</si>
  <si>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</si>
  <si>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</si>
  <si>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</si>
  <si>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</si>
  <si>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</si>
  <si>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</si>
  <si>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</si>
  <si>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</si>
  <si>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</si>
  <si>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</si>
  <si>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</si>
  <si>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</si>
  <si>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</si>
  <si>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</si>
  <si>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</si>
  <si>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</si>
  <si>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</si>
  <si>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</si>
  <si>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</si>
  <si>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</si>
  <si>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</si>
  <si>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</si>
  <si>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</si>
  <si>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</si>
  <si>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</si>
  <si>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</si>
  <si>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</si>
  <si>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</si>
  <si>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</si>
  <si>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</si>
  <si>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</si>
  <si>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</si>
  <si>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</si>
  <si>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</si>
  <si>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</si>
  <si>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</si>
  <si>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</si>
  <si>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</si>
  <si>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</si>
  <si>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</si>
  <si>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</si>
  <si>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</si>
  <si>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</si>
  <si>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</si>
  <si>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</si>
  <si>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</si>
  <si>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</si>
  <si>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</si>
  <si>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</si>
  <si>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</si>
  <si>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</si>
  <si>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</si>
  <si>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</si>
  <si>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</si>
  <si>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</si>
  <si>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</si>
  <si>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</si>
  <si>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</si>
  <si>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</si>
  <si>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</si>
  <si>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</si>
  <si>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</si>
  <si>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</si>
  <si>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</si>
  <si>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</si>
  <si>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</si>
  <si>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</si>
  <si>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</si>
  <si>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</si>
  <si>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</si>
  <si>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</si>
  <si>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</si>
  <si>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</si>
  <si>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</si>
  <si>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</si>
  <si>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</si>
  <si>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</si>
  <si>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</si>
  <si>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</si>
  <si>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</si>
  <si>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</si>
  <si>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</si>
  <si>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</si>
  <si>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</si>
  <si>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</si>
  <si>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</si>
  <si>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</si>
  <si>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</si>
  <si>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</si>
  <si>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</si>
  <si>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</si>
  <si>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</si>
  <si>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</si>
  <si>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</si>
  <si>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</si>
  <si>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</si>
  <si>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</si>
  <si>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</si>
  <si>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</si>
  <si>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</si>
  <si>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</si>
  <si>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</si>
  <si>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</si>
  <si>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</si>
  <si>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</si>
  <si>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</si>
  <si>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</si>
  <si>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</si>
  <si>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</si>
  <si>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</si>
  <si>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</si>
  <si>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</si>
  <si>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</si>
  <si>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</si>
  <si>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</si>
  <si>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</si>
  <si>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</si>
  <si>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Реалізація заходів, спрямованих на підвищення доступності широкосмугового доступу до Інтернету в сільській місцевості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</si>
  <si>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</si>
  <si>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</si>
  <si>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</si>
  <si>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</si>
  <si>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</si>
  <si>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</si>
  <si>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Секретар ради</t>
  </si>
  <si>
    <t>Софія МАГМЕТ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</si>
  <si>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</si>
  <si>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</si>
  <si>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Внески до статутного капіталу суб`єктів господарювання</t>
  </si>
  <si>
    <t>Заходи та роботи з територіальної оборони</t>
  </si>
  <si>
    <t>Заходи та роботи з мобілізаційної підготовки місцевого значення</t>
  </si>
  <si>
    <t>Виконано за 9 місяців 2023 року</t>
  </si>
  <si>
    <t>до рішення сесії  від ______________2023 року  №</t>
  </si>
  <si>
    <t>про виконання міського бюджету за 9 місяців 2023 року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</si>
</sst>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#,##0.000"/>
  </numFmts>
  <fonts count="7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25" fillId="3" borderId="0" applyNumberFormat="0" applyBorder="0" applyAlignment="0" applyProtection="0"/>
    <xf numFmtId="0" fontId="51" fillId="4" borderId="0" applyNumberFormat="0" applyBorder="0" applyAlignment="0" applyProtection="0"/>
    <xf numFmtId="0" fontId="25" fillId="5" borderId="0" applyNumberFormat="0" applyBorder="0" applyAlignment="0" applyProtection="0"/>
    <xf numFmtId="0" fontId="51" fillId="6" borderId="0" applyNumberFormat="0" applyBorder="0" applyAlignment="0" applyProtection="0"/>
    <xf numFmtId="0" fontId="25" fillId="7" borderId="0" applyNumberFormat="0" applyBorder="0" applyAlignment="0" applyProtection="0"/>
    <xf numFmtId="0" fontId="51" fillId="8" borderId="0" applyNumberFormat="0" applyBorder="0" applyAlignment="0" applyProtection="0"/>
    <xf numFmtId="0" fontId="25" fillId="9" borderId="0" applyNumberFormat="0" applyBorder="0" applyAlignment="0" applyProtection="0"/>
    <xf numFmtId="0" fontId="51" fillId="10" borderId="0" applyNumberFormat="0" applyBorder="0" applyAlignment="0" applyProtection="0"/>
    <xf numFmtId="0" fontId="25" fillId="11" borderId="0" applyNumberFormat="0" applyBorder="0" applyAlignment="0" applyProtection="0"/>
    <xf numFmtId="0" fontId="5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51" fillId="14" borderId="0" applyNumberFormat="0" applyBorder="0" applyAlignment="0" applyProtection="0"/>
    <xf numFmtId="0" fontId="25" fillId="15" borderId="0" applyNumberFormat="0" applyBorder="0" applyAlignment="0" applyProtection="0"/>
    <xf numFmtId="0" fontId="51" fillId="16" borderId="0" applyNumberFormat="0" applyBorder="0" applyAlignment="0" applyProtection="0"/>
    <xf numFmtId="0" fontId="25" fillId="17" borderId="0" applyNumberFormat="0" applyBorder="0" applyAlignment="0" applyProtection="0"/>
    <xf numFmtId="0" fontId="51" fillId="18" borderId="0" applyNumberFormat="0" applyBorder="0" applyAlignment="0" applyProtection="0"/>
    <xf numFmtId="0" fontId="25" fillId="19" borderId="0" applyNumberFormat="0" applyBorder="0" applyAlignment="0" applyProtection="0"/>
    <xf numFmtId="0" fontId="51" fillId="20" borderId="0" applyNumberFormat="0" applyBorder="0" applyAlignment="0" applyProtection="0"/>
    <xf numFmtId="0" fontId="25" fillId="9" borderId="0" applyNumberFormat="0" applyBorder="0" applyAlignment="0" applyProtection="0"/>
    <xf numFmtId="0" fontId="51" fillId="21" borderId="0" applyNumberFormat="0" applyBorder="0" applyAlignment="0" applyProtection="0"/>
    <xf numFmtId="0" fontId="25" fillId="15" borderId="0" applyNumberFormat="0" applyBorder="0" applyAlignment="0" applyProtection="0"/>
    <xf numFmtId="0" fontId="5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52" fillId="24" borderId="0" applyNumberFormat="0" applyBorder="0" applyAlignment="0" applyProtection="0"/>
    <xf numFmtId="0" fontId="26" fillId="25" borderId="0" applyNumberFormat="0" applyBorder="0" applyAlignment="0" applyProtection="0"/>
    <xf numFmtId="0" fontId="52" fillId="26" borderId="0" applyNumberFormat="0" applyBorder="0" applyAlignment="0" applyProtection="0"/>
    <xf numFmtId="0" fontId="26" fillId="17" borderId="0" applyNumberFormat="0" applyBorder="0" applyAlignment="0" applyProtection="0"/>
    <xf numFmtId="0" fontId="52" fillId="27" borderId="0" applyNumberFormat="0" applyBorder="0" applyAlignment="0" applyProtection="0"/>
    <xf numFmtId="0" fontId="26" fillId="19" borderId="0" applyNumberFormat="0" applyBorder="0" applyAlignment="0" applyProtection="0"/>
    <xf numFmtId="0" fontId="52" fillId="28" borderId="0" applyNumberFormat="0" applyBorder="0" applyAlignment="0" applyProtection="0"/>
    <xf numFmtId="0" fontId="26" fillId="29" borderId="0" applyNumberFormat="0" applyBorder="0" applyAlignment="0" applyProtection="0"/>
    <xf numFmtId="0" fontId="52" fillId="30" borderId="0" applyNumberFormat="0" applyBorder="0" applyAlignment="0" applyProtection="0"/>
    <xf numFmtId="0" fontId="26" fillId="31" borderId="0" applyNumberFormat="0" applyBorder="0" applyAlignment="0" applyProtection="0"/>
    <xf numFmtId="0" fontId="52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>
      <alignment/>
      <protection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43" borderId="0" applyNumberFormat="0" applyBorder="0" applyAlignment="0" applyProtection="0"/>
    <xf numFmtId="0" fontId="27" fillId="13" borderId="1" applyNumberFormat="0" applyAlignment="0" applyProtection="0"/>
    <xf numFmtId="0" fontId="53" fillId="44" borderId="2" applyNumberFormat="0" applyAlignment="0" applyProtection="0"/>
    <xf numFmtId="0" fontId="54" fillId="45" borderId="3" applyNumberFormat="0" applyAlignment="0" applyProtection="0"/>
    <xf numFmtId="0" fontId="55" fillId="45" borderId="2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56" fillId="0" borderId="4" applyNumberFormat="0" applyFill="0" applyAlignment="0" applyProtection="0"/>
    <xf numFmtId="0" fontId="36" fillId="0" borderId="5" applyNumberFormat="0" applyFill="0" applyAlignment="0" applyProtection="0"/>
    <xf numFmtId="0" fontId="57" fillId="0" borderId="6" applyNumberFormat="0" applyFill="0" applyAlignment="0" applyProtection="0"/>
    <xf numFmtId="0" fontId="37" fillId="0" borderId="7" applyNumberFormat="0" applyFill="0" applyAlignment="0" applyProtection="0"/>
    <xf numFmtId="0" fontId="58" fillId="0" borderId="8" applyNumberFormat="0" applyFill="0" applyAlignment="0" applyProtection="0"/>
    <xf numFmtId="0" fontId="3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39" fillId="0" borderId="10" applyNumberFormat="0" applyFill="0" applyAlignment="0" applyProtection="0"/>
    <xf numFmtId="0" fontId="59" fillId="0" borderId="11" applyNumberFormat="0" applyFill="0" applyAlignment="0" applyProtection="0"/>
    <xf numFmtId="0" fontId="30" fillId="46" borderId="12" applyNumberFormat="0" applyAlignment="0" applyProtection="0"/>
    <xf numFmtId="0" fontId="60" fillId="47" borderId="13" applyNumberFormat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8" borderId="0" applyNumberFormat="0" applyBorder="0" applyAlignment="0" applyProtection="0"/>
    <xf numFmtId="0" fontId="41" fillId="49" borderId="1" applyNumberFormat="0" applyAlignment="0" applyProtection="0"/>
    <xf numFmtId="0" fontId="35" fillId="0" borderId="0">
      <alignment/>
      <protection/>
    </xf>
    <xf numFmtId="0" fontId="42" fillId="0" borderId="0">
      <alignment/>
      <protection/>
    </xf>
    <xf numFmtId="0" fontId="63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64" fillId="50" borderId="0" applyNumberFormat="0" applyBorder="0" applyAlignment="0" applyProtection="0"/>
    <xf numFmtId="0" fontId="3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5" fillId="52" borderId="16" applyNumberFormat="0" applyFont="0" applyAlignment="0" applyProtection="0"/>
    <xf numFmtId="0" fontId="35" fillId="52" borderId="16" applyNumberFormat="0" applyFont="0" applyAlignment="0" applyProtection="0"/>
    <xf numFmtId="9" fontId="0" fillId="0" borderId="0" applyFont="0" applyFill="0" applyBorder="0" applyAlignment="0" applyProtection="0"/>
    <xf numFmtId="0" fontId="28" fillId="49" borderId="17" applyNumberFormat="0" applyAlignment="0" applyProtection="0"/>
    <xf numFmtId="0" fontId="66" fillId="0" borderId="18" applyNumberFormat="0" applyFill="0" applyAlignment="0" applyProtection="0"/>
    <xf numFmtId="0" fontId="43" fillId="53" borderId="0" applyNumberFormat="0" applyBorder="0" applyAlignment="0" applyProtection="0"/>
    <xf numFmtId="0" fontId="44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5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26" xfId="0" applyNumberFormat="1" applyFont="1" applyBorder="1" applyAlignment="1">
      <alignment/>
    </xf>
    <xf numFmtId="1" fontId="16" fillId="0" borderId="26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/>
    </xf>
    <xf numFmtId="0" fontId="18" fillId="0" borderId="22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26" xfId="0" applyNumberFormat="1" applyFont="1" applyBorder="1" applyAlignment="1">
      <alignment/>
    </xf>
    <xf numFmtId="0" fontId="18" fillId="0" borderId="23" xfId="0" applyFont="1" applyBorder="1" applyAlignment="1">
      <alignment horizontal="left" vertical="top" wrapText="1"/>
    </xf>
    <xf numFmtId="1" fontId="15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wrapText="1"/>
    </xf>
    <xf numFmtId="1" fontId="15" fillId="0" borderId="34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55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1" fontId="21" fillId="0" borderId="35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/>
    </xf>
    <xf numFmtId="1" fontId="21" fillId="0" borderId="37" xfId="0" applyNumberFormat="1" applyFont="1" applyBorder="1" applyAlignment="1">
      <alignment/>
    </xf>
    <xf numFmtId="1" fontId="21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21" fillId="0" borderId="21" xfId="0" applyNumberFormat="1" applyFont="1" applyBorder="1" applyAlignment="1">
      <alignment/>
    </xf>
    <xf numFmtId="2" fontId="19" fillId="0" borderId="42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2" fontId="19" fillId="0" borderId="43" xfId="0" applyNumberFormat="1" applyFont="1" applyBorder="1" applyAlignment="1">
      <alignment/>
    </xf>
    <xf numFmtId="2" fontId="19" fillId="0" borderId="44" xfId="0" applyNumberFormat="1" applyFont="1" applyBorder="1" applyAlignment="1">
      <alignment/>
    </xf>
    <xf numFmtId="2" fontId="19" fillId="0" borderId="44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2" fontId="19" fillId="0" borderId="22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2" fillId="0" borderId="47" xfId="0" applyNumberFormat="1" applyFont="1" applyBorder="1" applyAlignment="1">
      <alignment/>
    </xf>
    <xf numFmtId="2" fontId="22" fillId="0" borderId="48" xfId="0" applyNumberFormat="1" applyFont="1" applyBorder="1" applyAlignment="1">
      <alignment/>
    </xf>
    <xf numFmtId="2" fontId="22" fillId="0" borderId="49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2" fontId="19" fillId="0" borderId="22" xfId="0" applyNumberFormat="1" applyFont="1" applyFill="1" applyBorder="1" applyAlignment="1">
      <alignment/>
    </xf>
    <xf numFmtId="2" fontId="22" fillId="0" borderId="26" xfId="0" applyNumberFormat="1" applyFont="1" applyBorder="1" applyAlignment="1">
      <alignment/>
    </xf>
    <xf numFmtId="2" fontId="22" fillId="0" borderId="53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53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19" fillId="0" borderId="42" xfId="0" applyNumberFormat="1" applyFont="1" applyFill="1" applyBorder="1" applyAlignment="1">
      <alignment/>
    </xf>
    <xf numFmtId="2" fontId="20" fillId="0" borderId="26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2" fontId="19" fillId="0" borderId="42" xfId="0" applyNumberFormat="1" applyFont="1" applyBorder="1" applyAlignment="1">
      <alignment/>
    </xf>
    <xf numFmtId="1" fontId="21" fillId="0" borderId="54" xfId="0" applyNumberFormat="1" applyFont="1" applyFill="1" applyBorder="1" applyAlignment="1">
      <alignment/>
    </xf>
    <xf numFmtId="212" fontId="0" fillId="0" borderId="0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60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45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2" fontId="15" fillId="0" borderId="61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31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0" fontId="6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23" fillId="49" borderId="27" xfId="0" applyFont="1" applyFill="1" applyBorder="1" applyAlignment="1">
      <alignment horizontal="center"/>
    </xf>
    <xf numFmtId="0" fontId="23" fillId="49" borderId="5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6" fillId="0" borderId="68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2" fontId="5" fillId="0" borderId="55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6" fillId="0" borderId="22" xfId="0" applyFont="1" applyBorder="1" applyAlignment="1">
      <alignment horizontal="center" vertical="top"/>
    </xf>
    <xf numFmtId="0" fontId="5" fillId="0" borderId="28" xfId="0" applyFont="1" applyBorder="1" applyAlignment="1">
      <alignment vertical="top" wrapText="1"/>
    </xf>
    <xf numFmtId="0" fontId="6" fillId="0" borderId="22" xfId="0" applyFont="1" applyFill="1" applyBorder="1" applyAlignment="1">
      <alignment horizontal="center" vertical="justify" wrapText="1"/>
    </xf>
    <xf numFmtId="0" fontId="5" fillId="0" borderId="28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6" fillId="49" borderId="5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6" fillId="49" borderId="42" xfId="0" applyNumberFormat="1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top" wrapText="1"/>
    </xf>
    <xf numFmtId="2" fontId="5" fillId="0" borderId="70" xfId="0" applyNumberFormat="1" applyFont="1" applyFill="1" applyBorder="1" applyAlignment="1">
      <alignment/>
    </xf>
    <xf numFmtId="0" fontId="6" fillId="49" borderId="27" xfId="0" applyFont="1" applyFill="1" applyBorder="1" applyAlignment="1">
      <alignment horizontal="center"/>
    </xf>
    <xf numFmtId="0" fontId="23" fillId="49" borderId="63" xfId="0" applyFont="1" applyFill="1" applyBorder="1" applyAlignment="1">
      <alignment horizontal="left" wrapText="1"/>
    </xf>
    <xf numFmtId="0" fontId="6" fillId="49" borderId="71" xfId="0" applyFont="1" applyFill="1" applyBorder="1" applyAlignment="1">
      <alignment horizontal="center"/>
    </xf>
    <xf numFmtId="0" fontId="6" fillId="49" borderId="38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72" xfId="0" applyFont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vertical="justify" wrapText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vertical="top" wrapText="1"/>
    </xf>
    <xf numFmtId="1" fontId="5" fillId="0" borderId="73" xfId="0" applyNumberFormat="1" applyFont="1" applyFill="1" applyBorder="1" applyAlignment="1">
      <alignment vertical="center" wrapText="1"/>
    </xf>
    <xf numFmtId="1" fontId="5" fillId="0" borderId="37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/>
    </xf>
    <xf numFmtId="1" fontId="6" fillId="0" borderId="31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6" fillId="0" borderId="25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vertical="justify" wrapText="1"/>
    </xf>
    <xf numFmtId="0" fontId="6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vertical="justify" wrapText="1"/>
    </xf>
    <xf numFmtId="0" fontId="6" fillId="0" borderId="43" xfId="0" applyFont="1" applyBorder="1" applyAlignment="1">
      <alignment horizontal="center"/>
    </xf>
    <xf numFmtId="0" fontId="5" fillId="0" borderId="75" xfId="0" applyFont="1" applyBorder="1" applyAlignment="1">
      <alignment vertical="justify" wrapText="1"/>
    </xf>
    <xf numFmtId="0" fontId="6" fillId="0" borderId="76" xfId="0" applyFont="1" applyBorder="1" applyAlignment="1">
      <alignment horizontal="center"/>
    </xf>
    <xf numFmtId="0" fontId="5" fillId="0" borderId="77" xfId="0" applyFont="1" applyFill="1" applyBorder="1" applyAlignment="1">
      <alignment vertical="justify" wrapText="1"/>
    </xf>
    <xf numFmtId="0" fontId="6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vertical="justify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wrapText="1"/>
    </xf>
    <xf numFmtId="0" fontId="6" fillId="0" borderId="54" xfId="0" applyFont="1" applyBorder="1" applyAlignment="1">
      <alignment horizontal="left" vertical="top" wrapText="1"/>
    </xf>
    <xf numFmtId="2" fontId="0" fillId="0" borderId="78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72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56" borderId="59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56" borderId="60" xfId="0" applyNumberFormat="1" applyFont="1" applyFill="1" applyBorder="1" applyAlignment="1">
      <alignment/>
    </xf>
    <xf numFmtId="2" fontId="0" fillId="56" borderId="26" xfId="0" applyNumberFormat="1" applyFont="1" applyFill="1" applyBorder="1" applyAlignment="1">
      <alignment/>
    </xf>
    <xf numFmtId="2" fontId="0" fillId="56" borderId="42" xfId="0" applyNumberFormat="1" applyFont="1" applyFill="1" applyBorder="1" applyAlignment="1">
      <alignment/>
    </xf>
    <xf numFmtId="2" fontId="0" fillId="56" borderId="43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56" borderId="31" xfId="0" applyNumberFormat="1" applyFont="1" applyFill="1" applyBorder="1" applyAlignment="1">
      <alignment/>
    </xf>
    <xf numFmtId="2" fontId="0" fillId="56" borderId="37" xfId="0" applyNumberFormat="1" applyFont="1" applyFill="1" applyBorder="1" applyAlignment="1">
      <alignment/>
    </xf>
    <xf numFmtId="2" fontId="0" fillId="56" borderId="44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2" fontId="0" fillId="0" borderId="8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70" xfId="0" applyNumberFormat="1" applyFont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4" fillId="0" borderId="27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2" fontId="69" fillId="0" borderId="26" xfId="0" applyNumberFormat="1" applyFont="1" applyBorder="1" applyAlignment="1">
      <alignment/>
    </xf>
    <xf numFmtId="2" fontId="69" fillId="0" borderId="42" xfId="0" applyNumberFormat="1" applyFont="1" applyBorder="1" applyAlignment="1">
      <alignment/>
    </xf>
    <xf numFmtId="0" fontId="14" fillId="0" borderId="82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23" fillId="49" borderId="71" xfId="0" applyFont="1" applyFill="1" applyBorder="1" applyAlignment="1">
      <alignment horizontal="center" vertical="center" wrapText="1"/>
    </xf>
    <xf numFmtId="0" fontId="6" fillId="49" borderId="38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5" fillId="0" borderId="8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1" fontId="6" fillId="49" borderId="26" xfId="0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5" fillId="0" borderId="58" xfId="0" applyFont="1" applyFill="1" applyBorder="1" applyAlignment="1">
      <alignment vertical="justify" wrapText="1"/>
    </xf>
    <xf numFmtId="2" fontId="1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49" borderId="67" xfId="0" applyFont="1" applyFill="1" applyBorder="1" applyAlignment="1">
      <alignment horizontal="left" vertical="top" wrapText="1"/>
    </xf>
    <xf numFmtId="0" fontId="6" fillId="49" borderId="5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2" fontId="0" fillId="56" borderId="62" xfId="0" applyNumberFormat="1" applyFont="1" applyFill="1" applyBorder="1" applyAlignment="1">
      <alignment/>
    </xf>
    <xf numFmtId="2" fontId="0" fillId="0" borderId="78" xfId="0" applyNumberFormat="1" applyFont="1" applyFill="1" applyBorder="1" applyAlignment="1">
      <alignment/>
    </xf>
    <xf numFmtId="2" fontId="0" fillId="56" borderId="32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2" fontId="0" fillId="0" borderId="55" xfId="0" applyNumberFormat="1" applyFont="1" applyFill="1" applyBorder="1" applyAlignment="1">
      <alignment/>
    </xf>
    <xf numFmtId="1" fontId="0" fillId="0" borderId="75" xfId="0" applyNumberFormat="1" applyFont="1" applyFill="1" applyBorder="1" applyAlignment="1">
      <alignment/>
    </xf>
    <xf numFmtId="2" fontId="0" fillId="0" borderId="83" xfId="0" applyNumberFormat="1" applyFont="1" applyBorder="1" applyAlignment="1">
      <alignment/>
    </xf>
    <xf numFmtId="2" fontId="0" fillId="56" borderId="80" xfId="0" applyNumberFormat="1" applyFont="1" applyFill="1" applyBorder="1" applyAlignment="1">
      <alignment/>
    </xf>
    <xf numFmtId="2" fontId="0" fillId="56" borderId="84" xfId="0" applyNumberFormat="1" applyFont="1" applyFill="1" applyBorder="1" applyAlignment="1">
      <alignment/>
    </xf>
    <xf numFmtId="2" fontId="0" fillId="56" borderId="85" xfId="0" applyNumberFormat="1" applyFont="1" applyFill="1" applyBorder="1" applyAlignment="1">
      <alignment/>
    </xf>
    <xf numFmtId="2" fontId="0" fillId="56" borderId="86" xfId="0" applyNumberFormat="1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43" xfId="111" applyFont="1" applyFill="1" applyBorder="1" quotePrefix="1">
      <alignment/>
      <protection/>
    </xf>
    <xf numFmtId="0" fontId="1" fillId="56" borderId="43" xfId="111" applyFont="1" applyFill="1" applyBorder="1" applyAlignment="1" quotePrefix="1">
      <alignment horizontal="left"/>
      <protection/>
    </xf>
    <xf numFmtId="0" fontId="1" fillId="56" borderId="43" xfId="111" applyFont="1" applyFill="1" applyBorder="1" applyAlignment="1" quotePrefix="1">
      <alignment vertical="top"/>
      <protection/>
    </xf>
    <xf numFmtId="0" fontId="1" fillId="56" borderId="43" xfId="111" applyFont="1" applyFill="1" applyBorder="1" applyAlignment="1" quotePrefix="1">
      <alignment vertical="justify" wrapText="1"/>
      <protection/>
    </xf>
    <xf numFmtId="0" fontId="1" fillId="56" borderId="43" xfId="111" applyFont="1" applyFill="1" applyBorder="1" applyAlignment="1" quotePrefix="1">
      <alignment horizontal="left" vertical="justify" wrapText="1"/>
      <protection/>
    </xf>
    <xf numFmtId="0" fontId="0" fillId="0" borderId="40" xfId="0" applyFont="1" applyBorder="1" applyAlignment="1">
      <alignment horizontal="left" vertical="top" wrapText="1"/>
    </xf>
    <xf numFmtId="0" fontId="5" fillId="0" borderId="87" xfId="111" applyFont="1" applyFill="1" applyBorder="1">
      <alignment/>
      <protection/>
    </xf>
    <xf numFmtId="2" fontId="0" fillId="0" borderId="35" xfId="0" applyNumberFormat="1" applyFont="1" applyBorder="1" applyAlignment="1">
      <alignment/>
    </xf>
    <xf numFmtId="0" fontId="5" fillId="0" borderId="55" xfId="111" applyFont="1" applyFill="1" applyBorder="1" applyAlignment="1">
      <alignment wrapText="1"/>
      <protection/>
    </xf>
    <xf numFmtId="2" fontId="0" fillId="0" borderId="40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5" fillId="56" borderId="55" xfId="111" applyFont="1" applyFill="1" applyBorder="1" applyAlignment="1">
      <alignment wrapText="1"/>
      <protection/>
    </xf>
    <xf numFmtId="0" fontId="5" fillId="0" borderId="77" xfId="0" applyFont="1" applyFill="1" applyBorder="1" applyAlignment="1">
      <alignment wrapText="1"/>
    </xf>
    <xf numFmtId="0" fontId="5" fillId="56" borderId="55" xfId="111" applyFont="1" applyFill="1" applyBorder="1" applyAlignment="1">
      <alignment vertical="justify" wrapText="1"/>
      <protection/>
    </xf>
    <xf numFmtId="0" fontId="5" fillId="56" borderId="55" xfId="0" applyFont="1" applyFill="1" applyBorder="1" applyAlignment="1">
      <alignment wrapText="1"/>
    </xf>
    <xf numFmtId="0" fontId="5" fillId="56" borderId="31" xfId="111" applyFont="1" applyFill="1" applyBorder="1" applyAlignment="1">
      <alignment vertical="justify" wrapText="1"/>
      <protection/>
    </xf>
    <xf numFmtId="0" fontId="5" fillId="56" borderId="22" xfId="111" applyFont="1" applyFill="1" applyBorder="1" applyAlignment="1">
      <alignment vertical="justify" wrapText="1"/>
      <protection/>
    </xf>
    <xf numFmtId="0" fontId="5" fillId="56" borderId="77" xfId="0" applyFont="1" applyFill="1" applyBorder="1" applyAlignment="1">
      <alignment wrapText="1"/>
    </xf>
    <xf numFmtId="2" fontId="0" fillId="56" borderId="28" xfId="0" applyNumberFormat="1" applyFont="1" applyFill="1" applyBorder="1" applyAlignment="1">
      <alignment/>
    </xf>
    <xf numFmtId="0" fontId="5" fillId="56" borderId="55" xfId="111" applyFont="1" applyFill="1" applyBorder="1" applyAlignment="1">
      <alignment vertical="top" wrapText="1"/>
      <protection/>
    </xf>
    <xf numFmtId="0" fontId="5" fillId="56" borderId="88" xfId="111" applyFont="1" applyFill="1" applyBorder="1" applyAlignment="1">
      <alignment vertical="justify" wrapText="1"/>
      <protection/>
    </xf>
    <xf numFmtId="2" fontId="0" fillId="0" borderId="75" xfId="0" applyNumberFormat="1" applyFont="1" applyBorder="1" applyAlignment="1">
      <alignment/>
    </xf>
    <xf numFmtId="2" fontId="0" fillId="0" borderId="84" xfId="0" applyNumberFormat="1" applyFont="1" applyBorder="1" applyAlignment="1">
      <alignment/>
    </xf>
    <xf numFmtId="2" fontId="0" fillId="0" borderId="89" xfId="0" applyNumberFormat="1" applyFont="1" applyBorder="1" applyAlignment="1">
      <alignment/>
    </xf>
    <xf numFmtId="2" fontId="0" fillId="0" borderId="90" xfId="0" applyNumberFormat="1" applyFont="1" applyBorder="1" applyAlignment="1">
      <alignment/>
    </xf>
    <xf numFmtId="2" fontId="6" fillId="0" borderId="64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right" vertical="center" wrapText="1"/>
    </xf>
    <xf numFmtId="2" fontId="5" fillId="0" borderId="41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 horizontal="right" wrapText="1"/>
    </xf>
    <xf numFmtId="2" fontId="5" fillId="0" borderId="42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 vertical="center" wrapText="1"/>
    </xf>
    <xf numFmtId="2" fontId="5" fillId="0" borderId="6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77" xfId="0" applyNumberFormat="1" applyFont="1" applyFill="1" applyBorder="1" applyAlignment="1">
      <alignment horizontal="right" wrapText="1"/>
    </xf>
    <xf numFmtId="2" fontId="6" fillId="0" borderId="77" xfId="0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right" wrapText="1"/>
    </xf>
    <xf numFmtId="2" fontId="6" fillId="0" borderId="71" xfId="0" applyNumberFormat="1" applyFont="1" applyFill="1" applyBorder="1" applyAlignment="1">
      <alignment horizontal="right" vertical="center" wrapText="1"/>
    </xf>
    <xf numFmtId="2" fontId="5" fillId="0" borderId="69" xfId="0" applyNumberFormat="1" applyFont="1" applyFill="1" applyBorder="1" applyAlignment="1">
      <alignment/>
    </xf>
    <xf numFmtId="2" fontId="5" fillId="0" borderId="58" xfId="0" applyNumberFormat="1" applyFont="1" applyFill="1" applyBorder="1" applyAlignment="1">
      <alignment/>
    </xf>
    <xf numFmtId="2" fontId="6" fillId="0" borderId="68" xfId="0" applyNumberFormat="1" applyFont="1" applyFill="1" applyBorder="1" applyAlignment="1">
      <alignment horizontal="right" wrapText="1"/>
    </xf>
    <xf numFmtId="2" fontId="6" fillId="0" borderId="45" xfId="0" applyNumberFormat="1" applyFont="1" applyFill="1" applyBorder="1" applyAlignment="1">
      <alignment horizontal="right" vertical="center" wrapText="1"/>
    </xf>
    <xf numFmtId="2" fontId="6" fillId="0" borderId="91" xfId="0" applyNumberFormat="1" applyFont="1" applyFill="1" applyBorder="1" applyAlignment="1">
      <alignment/>
    </xf>
    <xf numFmtId="2" fontId="6" fillId="0" borderId="6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right" wrapText="1"/>
    </xf>
    <xf numFmtId="2" fontId="5" fillId="0" borderId="92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2" fontId="6" fillId="0" borderId="81" xfId="0" applyNumberFormat="1" applyFont="1" applyFill="1" applyBorder="1" applyAlignment="1">
      <alignment/>
    </xf>
    <xf numFmtId="2" fontId="5" fillId="0" borderId="93" xfId="0" applyNumberFormat="1" applyFont="1" applyFill="1" applyBorder="1" applyAlignment="1">
      <alignment/>
    </xf>
    <xf numFmtId="2" fontId="6" fillId="0" borderId="94" xfId="0" applyNumberFormat="1" applyFont="1" applyFill="1" applyBorder="1" applyAlignment="1">
      <alignment/>
    </xf>
    <xf numFmtId="2" fontId="5" fillId="0" borderId="94" xfId="0" applyNumberFormat="1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 vertical="center" wrapText="1"/>
    </xf>
    <xf numFmtId="2" fontId="6" fillId="0" borderId="78" xfId="0" applyNumberFormat="1" applyFont="1" applyFill="1" applyBorder="1" applyAlignment="1">
      <alignment/>
    </xf>
    <xf numFmtId="2" fontId="6" fillId="0" borderId="49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2" fontId="6" fillId="0" borderId="60" xfId="0" applyNumberFormat="1" applyFont="1" applyFill="1" applyBorder="1" applyAlignment="1">
      <alignment/>
    </xf>
    <xf numFmtId="2" fontId="5" fillId="0" borderId="44" xfId="0" applyNumberFormat="1" applyFont="1" applyFill="1" applyBorder="1" applyAlignment="1">
      <alignment/>
    </xf>
    <xf numFmtId="2" fontId="5" fillId="0" borderId="67" xfId="0" applyNumberFormat="1" applyFont="1" applyFill="1" applyBorder="1" applyAlignment="1">
      <alignment/>
    </xf>
    <xf numFmtId="2" fontId="5" fillId="0" borderId="65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/>
    </xf>
    <xf numFmtId="2" fontId="6" fillId="0" borderId="41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43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vertical="center"/>
    </xf>
    <xf numFmtId="2" fontId="6" fillId="0" borderId="82" xfId="0" applyNumberFormat="1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horizontal="right" wrapText="1"/>
    </xf>
    <xf numFmtId="2" fontId="6" fillId="0" borderId="72" xfId="0" applyNumberFormat="1" applyFont="1" applyFill="1" applyBorder="1" applyAlignment="1">
      <alignment/>
    </xf>
    <xf numFmtId="2" fontId="5" fillId="0" borderId="95" xfId="0" applyNumberFormat="1" applyFont="1" applyFill="1" applyBorder="1" applyAlignment="1">
      <alignment/>
    </xf>
    <xf numFmtId="2" fontId="5" fillId="0" borderId="53" xfId="0" applyNumberFormat="1" applyFont="1" applyFill="1" applyBorder="1" applyAlignment="1">
      <alignment/>
    </xf>
    <xf numFmtId="2" fontId="6" fillId="0" borderId="62" xfId="0" applyNumberFormat="1" applyFont="1" applyFill="1" applyBorder="1" applyAlignment="1">
      <alignment/>
    </xf>
    <xf numFmtId="2" fontId="6" fillId="0" borderId="62" xfId="0" applyNumberFormat="1" applyFont="1" applyFill="1" applyBorder="1" applyAlignment="1">
      <alignment/>
    </xf>
    <xf numFmtId="2" fontId="6" fillId="0" borderId="6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2" fontId="5" fillId="0" borderId="77" xfId="0" applyNumberFormat="1" applyFont="1" applyFill="1" applyBorder="1" applyAlignment="1">
      <alignment/>
    </xf>
    <xf numFmtId="2" fontId="6" fillId="0" borderId="61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2" fontId="6" fillId="0" borderId="82" xfId="0" applyNumberFormat="1" applyFont="1" applyFill="1" applyBorder="1" applyAlignment="1">
      <alignment/>
    </xf>
    <xf numFmtId="2" fontId="6" fillId="0" borderId="91" xfId="0" applyNumberFormat="1" applyFont="1" applyFill="1" applyBorder="1" applyAlignment="1">
      <alignment/>
    </xf>
    <xf numFmtId="2" fontId="6" fillId="0" borderId="66" xfId="0" applyNumberFormat="1" applyFont="1" applyFill="1" applyBorder="1" applyAlignment="1">
      <alignment/>
    </xf>
    <xf numFmtId="2" fontId="6" fillId="0" borderId="71" xfId="0" applyNumberFormat="1" applyFont="1" applyFill="1" applyBorder="1" applyAlignment="1">
      <alignment horizontal="right" wrapText="1"/>
    </xf>
    <xf numFmtId="2" fontId="5" fillId="0" borderId="7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2" fontId="6" fillId="0" borderId="77" xfId="0" applyNumberFormat="1" applyFont="1" applyFill="1" applyBorder="1" applyAlignment="1">
      <alignment/>
    </xf>
    <xf numFmtId="2" fontId="5" fillId="0" borderId="62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6" fillId="0" borderId="69" xfId="0" applyNumberFormat="1" applyFont="1" applyFill="1" applyBorder="1" applyAlignment="1">
      <alignment/>
    </xf>
    <xf numFmtId="2" fontId="6" fillId="0" borderId="58" xfId="0" applyNumberFormat="1" applyFont="1" applyFill="1" applyBorder="1" applyAlignment="1">
      <alignment/>
    </xf>
    <xf numFmtId="2" fontId="5" fillId="0" borderId="88" xfId="0" applyNumberFormat="1" applyFont="1" applyFill="1" applyBorder="1" applyAlignment="1">
      <alignment/>
    </xf>
    <xf numFmtId="2" fontId="5" fillId="0" borderId="86" xfId="0" applyNumberFormat="1" applyFont="1" applyFill="1" applyBorder="1" applyAlignment="1">
      <alignment/>
    </xf>
    <xf numFmtId="2" fontId="6" fillId="0" borderId="84" xfId="0" applyNumberFormat="1" applyFont="1" applyFill="1" applyBorder="1" applyAlignment="1">
      <alignment/>
    </xf>
    <xf numFmtId="2" fontId="6" fillId="0" borderId="85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 horizontal="right" wrapText="1"/>
    </xf>
    <xf numFmtId="2" fontId="6" fillId="0" borderId="70" xfId="0" applyNumberFormat="1" applyFont="1" applyFill="1" applyBorder="1" applyAlignment="1">
      <alignment/>
    </xf>
    <xf numFmtId="4" fontId="5" fillId="0" borderId="26" xfId="108" applyNumberFormat="1" applyFont="1" applyFill="1" applyBorder="1" applyAlignment="1">
      <alignment vertical="center"/>
      <protection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 4" xfId="110"/>
    <cellStyle name="Обычный_Видатк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ечание 2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69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view="pageBreakPreview" zoomScale="75" zoomScaleNormal="75" zoomScaleSheetLayoutView="75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F20" sqref="F20"/>
    </sheetView>
  </sheetViews>
  <sheetFormatPr defaultColWidth="9.00390625" defaultRowHeight="15.75"/>
  <cols>
    <col min="1" max="1" width="17.00390625" style="63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293"/>
      <c r="C1" s="293"/>
      <c r="D1" s="293"/>
    </row>
    <row r="2" spans="2:8" ht="21" customHeight="1">
      <c r="B2" s="16"/>
      <c r="C2" s="16"/>
      <c r="D2" s="16"/>
      <c r="F2" s="302" t="s">
        <v>65</v>
      </c>
      <c r="G2" s="302"/>
      <c r="H2" s="302"/>
    </row>
    <row r="3" spans="2:8" ht="34.5" customHeight="1">
      <c r="B3" s="16"/>
      <c r="C3" s="16"/>
      <c r="D3" s="16"/>
      <c r="F3" s="303" t="s">
        <v>138</v>
      </c>
      <c r="G3" s="303"/>
      <c r="H3" s="303"/>
    </row>
    <row r="4" spans="1:8" ht="33.75" customHeight="1">
      <c r="A4" s="301" t="s">
        <v>27</v>
      </c>
      <c r="B4" s="301"/>
      <c r="C4" s="301"/>
      <c r="D4" s="301"/>
      <c r="E4" s="301"/>
      <c r="F4" s="301"/>
      <c r="G4" s="301"/>
      <c r="H4" s="301"/>
    </row>
    <row r="5" spans="1:8" ht="24.75" customHeight="1">
      <c r="A5" s="284" t="s">
        <v>139</v>
      </c>
      <c r="B5" s="284"/>
      <c r="C5" s="284"/>
      <c r="D5" s="284"/>
      <c r="E5" s="284"/>
      <c r="F5" s="284"/>
      <c r="G5" s="284"/>
      <c r="H5" s="284"/>
    </row>
    <row r="6" spans="1:8" ht="11.25" customHeight="1" hidden="1">
      <c r="A6" s="284"/>
      <c r="B6" s="284"/>
      <c r="C6" s="284"/>
      <c r="D6" s="284"/>
      <c r="E6" s="284"/>
      <c r="F6" s="284"/>
      <c r="G6" s="284"/>
      <c r="H6" s="284"/>
    </row>
    <row r="7" spans="2:8" ht="15.75" customHeight="1" thickBot="1">
      <c r="B7" s="286"/>
      <c r="C7" s="287"/>
      <c r="D7" s="287"/>
      <c r="H7" s="17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280" t="s">
        <v>9</v>
      </c>
      <c r="B11" s="157" t="s">
        <v>0</v>
      </c>
      <c r="C11" s="296" t="s">
        <v>10</v>
      </c>
      <c r="D11" s="297"/>
      <c r="E11" s="291" t="s">
        <v>11</v>
      </c>
      <c r="F11" s="292"/>
      <c r="G11" s="282" t="s">
        <v>12</v>
      </c>
      <c r="H11" s="283"/>
    </row>
    <row r="12" spans="1:8" ht="87" customHeight="1" thickBot="1">
      <c r="A12" s="281"/>
      <c r="B12" s="150" t="s">
        <v>14</v>
      </c>
      <c r="C12" s="151" t="s">
        <v>7</v>
      </c>
      <c r="D12" s="152" t="s">
        <v>137</v>
      </c>
      <c r="E12" s="153" t="s">
        <v>7</v>
      </c>
      <c r="F12" s="154" t="str">
        <f>D12</f>
        <v>Виконано за 9 місяців 2023 року</v>
      </c>
      <c r="G12" s="155" t="s">
        <v>7</v>
      </c>
      <c r="H12" s="156" t="s">
        <v>137</v>
      </c>
    </row>
    <row r="13" spans="1:9" ht="18" customHeight="1" thickBot="1">
      <c r="A13" s="158">
        <v>10000000</v>
      </c>
      <c r="B13" s="159" t="s">
        <v>1</v>
      </c>
      <c r="C13" s="360">
        <f>SUM(C14:C18)+C19+C23+C27</f>
        <v>56625000</v>
      </c>
      <c r="D13" s="360">
        <f>SUM(D14:D18)+D19+D23+D27</f>
        <v>42960523.96</v>
      </c>
      <c r="E13" s="360">
        <f>E28</f>
        <v>88000</v>
      </c>
      <c r="F13" s="360">
        <f>F28</f>
        <v>34297.28</v>
      </c>
      <c r="G13" s="361">
        <f>SUM(G14:G18)</f>
        <v>56713000</v>
      </c>
      <c r="H13" s="361">
        <f>SUM(H14:H18)+H19+H23+H27</f>
        <v>42994821.24</v>
      </c>
      <c r="I13" s="51"/>
    </row>
    <row r="14" spans="1:9" ht="19.5" thickBot="1">
      <c r="A14" s="160">
        <v>11010000</v>
      </c>
      <c r="B14" s="161" t="s">
        <v>20</v>
      </c>
      <c r="C14" s="441">
        <v>33250000</v>
      </c>
      <c r="D14" s="441">
        <v>23994753.74</v>
      </c>
      <c r="E14" s="362"/>
      <c r="F14" s="363"/>
      <c r="G14" s="364">
        <f>SUM(C14+E14)+G19+G23+G27</f>
        <v>56456300</v>
      </c>
      <c r="H14" s="361">
        <f aca="true" t="shared" si="0" ref="H14:H80">D14+F14</f>
        <v>23994753.74</v>
      </c>
      <c r="I14" s="51"/>
    </row>
    <row r="15" spans="1:9" ht="17.25" customHeight="1" thickBot="1">
      <c r="A15" s="162">
        <v>11020200</v>
      </c>
      <c r="B15" s="163" t="s">
        <v>21</v>
      </c>
      <c r="C15" s="441">
        <v>20000</v>
      </c>
      <c r="D15" s="441">
        <v>1700</v>
      </c>
      <c r="E15" s="170"/>
      <c r="F15" s="171"/>
      <c r="G15" s="364">
        <f>SUM(C15+E15)</f>
        <v>20000</v>
      </c>
      <c r="H15" s="361">
        <f t="shared" si="0"/>
        <v>1700</v>
      </c>
      <c r="I15" s="51"/>
    </row>
    <row r="16" spans="1:9" ht="16.5" customHeight="1" thickBot="1">
      <c r="A16" s="162">
        <v>13010000</v>
      </c>
      <c r="B16" s="163" t="s">
        <v>110</v>
      </c>
      <c r="C16" s="441">
        <v>71700</v>
      </c>
      <c r="D16" s="441">
        <v>49238.420000000006</v>
      </c>
      <c r="E16" s="365"/>
      <c r="F16" s="171"/>
      <c r="G16" s="364">
        <f>SUM(C16+E16)</f>
        <v>71700</v>
      </c>
      <c r="H16" s="361">
        <f t="shared" si="0"/>
        <v>49238.420000000006</v>
      </c>
      <c r="I16" s="51"/>
    </row>
    <row r="17" spans="1:9" ht="16.5" customHeight="1">
      <c r="A17" s="162">
        <v>13030000</v>
      </c>
      <c r="B17" s="163" t="s">
        <v>113</v>
      </c>
      <c r="C17" s="441">
        <v>150000</v>
      </c>
      <c r="D17" s="441">
        <v>13259.57</v>
      </c>
      <c r="E17" s="365"/>
      <c r="F17" s="171"/>
      <c r="G17" s="364">
        <f>SUM(C17+E17)</f>
        <v>150000</v>
      </c>
      <c r="H17" s="366">
        <f t="shared" si="0"/>
        <v>13259.57</v>
      </c>
      <c r="I17" s="51"/>
    </row>
    <row r="18" spans="1:9" ht="16.5" customHeight="1" thickBot="1">
      <c r="A18" s="162">
        <v>13040000</v>
      </c>
      <c r="B18" s="163" t="s">
        <v>121</v>
      </c>
      <c r="C18" s="441">
        <v>15000</v>
      </c>
      <c r="D18" s="441">
        <v>3427</v>
      </c>
      <c r="E18" s="367"/>
      <c r="F18" s="368"/>
      <c r="G18" s="369">
        <f>SUM(C18+E18)</f>
        <v>15000</v>
      </c>
      <c r="H18" s="370">
        <f t="shared" si="0"/>
        <v>3427</v>
      </c>
      <c r="I18" s="51"/>
    </row>
    <row r="19" spans="1:9" s="63" customFormat="1" ht="19.5" thickBot="1">
      <c r="A19" s="164">
        <v>14000000</v>
      </c>
      <c r="B19" s="165" t="s">
        <v>66</v>
      </c>
      <c r="C19" s="360">
        <f aca="true" t="shared" si="1" ref="C19:H19">SUM(C20:C22)</f>
        <v>1926900</v>
      </c>
      <c r="D19" s="360">
        <f t="shared" si="1"/>
        <v>1707162.78</v>
      </c>
      <c r="E19" s="360">
        <f t="shared" si="1"/>
        <v>0</v>
      </c>
      <c r="F19" s="360">
        <f t="shared" si="1"/>
        <v>0</v>
      </c>
      <c r="G19" s="360">
        <f t="shared" si="1"/>
        <v>1926900</v>
      </c>
      <c r="H19" s="360">
        <f t="shared" si="1"/>
        <v>1707162.78</v>
      </c>
      <c r="I19" s="62"/>
    </row>
    <row r="20" spans="1:9" ht="38.25" thickBot="1">
      <c r="A20" s="164">
        <v>14020000</v>
      </c>
      <c r="B20" s="166" t="s">
        <v>67</v>
      </c>
      <c r="C20" s="441">
        <v>200000</v>
      </c>
      <c r="D20" s="441">
        <v>223366</v>
      </c>
      <c r="E20" s="371"/>
      <c r="F20" s="372"/>
      <c r="G20" s="373">
        <f aca="true" t="shared" si="2" ref="G20:G29">SUM(C20+E20)</f>
        <v>200000</v>
      </c>
      <c r="H20" s="374">
        <f t="shared" si="0"/>
        <v>223366</v>
      </c>
      <c r="I20" s="51"/>
    </row>
    <row r="21" spans="1:9" ht="38.25" thickBot="1">
      <c r="A21" s="164">
        <v>14030000</v>
      </c>
      <c r="B21" s="166" t="s">
        <v>68</v>
      </c>
      <c r="C21" s="441">
        <v>755350</v>
      </c>
      <c r="D21" s="441">
        <v>780807.2</v>
      </c>
      <c r="E21" s="365"/>
      <c r="F21" s="171"/>
      <c r="G21" s="364">
        <f t="shared" si="2"/>
        <v>755350</v>
      </c>
      <c r="H21" s="361">
        <f t="shared" si="0"/>
        <v>780807.2</v>
      </c>
      <c r="I21" s="51"/>
    </row>
    <row r="22" spans="1:8" ht="38.25" thickBot="1">
      <c r="A22" s="164">
        <v>14040000</v>
      </c>
      <c r="B22" s="166" t="s">
        <v>69</v>
      </c>
      <c r="C22" s="441">
        <v>971550</v>
      </c>
      <c r="D22" s="441">
        <v>702989.5800000001</v>
      </c>
      <c r="E22" s="375"/>
      <c r="F22" s="376"/>
      <c r="G22" s="377">
        <f t="shared" si="2"/>
        <v>971550</v>
      </c>
      <c r="H22" s="378">
        <f t="shared" si="0"/>
        <v>702989.5800000001</v>
      </c>
    </row>
    <row r="23" spans="1:8" s="63" customFormat="1" ht="19.5" thickBot="1">
      <c r="A23" s="164">
        <v>18000000</v>
      </c>
      <c r="B23" s="165" t="s">
        <v>70</v>
      </c>
      <c r="C23" s="360">
        <f>SUM(C24:C26)</f>
        <v>21191400</v>
      </c>
      <c r="D23" s="360">
        <f>SUM(D24:D26)</f>
        <v>17190982.45</v>
      </c>
      <c r="E23" s="379"/>
      <c r="F23" s="380"/>
      <c r="G23" s="381">
        <f t="shared" si="2"/>
        <v>21191400</v>
      </c>
      <c r="H23" s="361">
        <f t="shared" si="0"/>
        <v>17190982.45</v>
      </c>
    </row>
    <row r="24" spans="1:8" ht="17.25" customHeight="1" thickBot="1">
      <c r="A24" s="164">
        <v>18010000</v>
      </c>
      <c r="B24" s="166" t="s">
        <v>71</v>
      </c>
      <c r="C24" s="441">
        <v>9684566.7</v>
      </c>
      <c r="D24" s="441">
        <v>9122150.629999999</v>
      </c>
      <c r="E24" s="371"/>
      <c r="F24" s="372"/>
      <c r="G24" s="373">
        <f t="shared" si="2"/>
        <v>9684566.7</v>
      </c>
      <c r="H24" s="374">
        <f t="shared" si="0"/>
        <v>9122150.629999999</v>
      </c>
    </row>
    <row r="25" spans="1:9" ht="19.5" thickBot="1">
      <c r="A25" s="164">
        <v>18050000</v>
      </c>
      <c r="B25" s="166" t="s">
        <v>72</v>
      </c>
      <c r="C25" s="441">
        <v>11506833.3</v>
      </c>
      <c r="D25" s="441">
        <v>8068831.82</v>
      </c>
      <c r="E25" s="365"/>
      <c r="F25" s="171"/>
      <c r="G25" s="364">
        <f t="shared" si="2"/>
        <v>11506833.3</v>
      </c>
      <c r="H25" s="361">
        <f t="shared" si="0"/>
        <v>8068831.82</v>
      </c>
      <c r="I25" s="51"/>
    </row>
    <row r="26" spans="3:9" s="66" customFormat="1" ht="0.75" customHeight="1" thickBot="1">
      <c r="C26" s="382"/>
      <c r="D26" s="383"/>
      <c r="E26" s="375"/>
      <c r="F26" s="376"/>
      <c r="G26" s="377">
        <f t="shared" si="2"/>
        <v>0</v>
      </c>
      <c r="H26" s="378">
        <f t="shared" si="0"/>
        <v>0</v>
      </c>
      <c r="I26" s="65"/>
    </row>
    <row r="27" spans="1:9" s="66" customFormat="1" ht="19.5" thickBot="1">
      <c r="A27" s="268">
        <v>19000000</v>
      </c>
      <c r="B27" s="271" t="s">
        <v>126</v>
      </c>
      <c r="C27" s="384"/>
      <c r="D27" s="385">
        <f>D29</f>
        <v>0</v>
      </c>
      <c r="E27" s="385">
        <f>E28</f>
        <v>88000</v>
      </c>
      <c r="F27" s="385">
        <f>F28</f>
        <v>34297.28</v>
      </c>
      <c r="G27" s="377">
        <f t="shared" si="2"/>
        <v>88000</v>
      </c>
      <c r="H27" s="378">
        <f t="shared" si="0"/>
        <v>34297.28</v>
      </c>
      <c r="I27" s="65"/>
    </row>
    <row r="28" spans="1:9" s="66" customFormat="1" ht="19.5" thickBot="1">
      <c r="A28" s="266">
        <v>19010000</v>
      </c>
      <c r="B28" s="267" t="s">
        <v>73</v>
      </c>
      <c r="C28" s="386"/>
      <c r="D28" s="387"/>
      <c r="E28" s="388">
        <v>88000</v>
      </c>
      <c r="F28" s="388">
        <v>34297.28</v>
      </c>
      <c r="G28" s="377">
        <f t="shared" si="2"/>
        <v>88000</v>
      </c>
      <c r="H28" s="378">
        <f t="shared" si="0"/>
        <v>34297.28</v>
      </c>
      <c r="I28" s="65"/>
    </row>
    <row r="29" spans="1:9" s="66" customFormat="1" ht="57" thickBot="1">
      <c r="A29" s="269">
        <v>19090000</v>
      </c>
      <c r="B29" s="270" t="s">
        <v>127</v>
      </c>
      <c r="C29" s="388"/>
      <c r="D29" s="388"/>
      <c r="E29" s="388"/>
      <c r="F29" s="388"/>
      <c r="G29" s="377">
        <f t="shared" si="2"/>
        <v>0</v>
      </c>
      <c r="H29" s="378">
        <f t="shared" si="0"/>
        <v>0</v>
      </c>
      <c r="I29" s="65"/>
    </row>
    <row r="30" spans="1:9" ht="20.25" customHeight="1" thickBot="1">
      <c r="A30" s="264">
        <v>20000000</v>
      </c>
      <c r="B30" s="265" t="s">
        <v>2</v>
      </c>
      <c r="C30" s="370">
        <f>SUM(C31:C45)-C34-C42-C32</f>
        <v>575000</v>
      </c>
      <c r="D30" s="370">
        <f>SUM(D31:D45)-D34-D42-D32-D43</f>
        <v>438394.00000000006</v>
      </c>
      <c r="E30" s="389">
        <f>E31+E36+E42+E45+E41</f>
        <v>807000</v>
      </c>
      <c r="F30" s="389">
        <f>F31+F36+F42+F45+F41</f>
        <v>3368558.743</v>
      </c>
      <c r="G30" s="374">
        <f>C30+E30</f>
        <v>1382000</v>
      </c>
      <c r="H30" s="374">
        <f>D30+F30</f>
        <v>3806952.743</v>
      </c>
      <c r="I30" s="51"/>
    </row>
    <row r="31" spans="1:9" s="63" customFormat="1" ht="22.5" customHeight="1" thickBot="1">
      <c r="A31" s="164">
        <v>21000000</v>
      </c>
      <c r="B31" s="169" t="s">
        <v>74</v>
      </c>
      <c r="C31" s="390">
        <f>SUM(C32:C34)</f>
        <v>67100</v>
      </c>
      <c r="D31" s="390">
        <f>SUM(D32:D34)</f>
        <v>90951.68</v>
      </c>
      <c r="E31" s="390"/>
      <c r="F31" s="391"/>
      <c r="G31" s="374">
        <f aca="true" t="shared" si="3" ref="G31:G45">C31+E31</f>
        <v>67100</v>
      </c>
      <c r="H31" s="361">
        <f t="shared" si="0"/>
        <v>90951.68</v>
      </c>
      <c r="I31" s="62"/>
    </row>
    <row r="32" spans="1:9" s="63" customFormat="1" ht="72.75" customHeight="1" thickBot="1">
      <c r="A32" s="164">
        <v>21010000</v>
      </c>
      <c r="B32" s="258" t="s">
        <v>119</v>
      </c>
      <c r="C32" s="441">
        <v>15000</v>
      </c>
      <c r="D32" s="441">
        <v>0</v>
      </c>
      <c r="E32" s="392"/>
      <c r="F32" s="393"/>
      <c r="G32" s="374"/>
      <c r="H32" s="361"/>
      <c r="I32" s="62"/>
    </row>
    <row r="33" spans="1:9" ht="0" customHeight="1" hidden="1" thickBot="1">
      <c r="A33" s="164">
        <v>21050000</v>
      </c>
      <c r="B33" s="166" t="s">
        <v>75</v>
      </c>
      <c r="C33" s="170"/>
      <c r="D33" s="171"/>
      <c r="E33" s="170"/>
      <c r="F33" s="171"/>
      <c r="G33" s="374">
        <f t="shared" si="3"/>
        <v>0</v>
      </c>
      <c r="H33" s="361">
        <f t="shared" si="0"/>
        <v>0</v>
      </c>
      <c r="I33" s="51"/>
    </row>
    <row r="34" spans="1:9" ht="22.5" customHeight="1" thickBot="1">
      <c r="A34" s="164">
        <v>21080000</v>
      </c>
      <c r="B34" s="166" t="s">
        <v>76</v>
      </c>
      <c r="C34" s="441">
        <v>52100</v>
      </c>
      <c r="D34" s="441">
        <v>90951.68</v>
      </c>
      <c r="E34" s="170"/>
      <c r="F34" s="171"/>
      <c r="G34" s="374">
        <f t="shared" si="3"/>
        <v>52100</v>
      </c>
      <c r="H34" s="361">
        <f t="shared" si="0"/>
        <v>90951.68</v>
      </c>
      <c r="I34" s="51"/>
    </row>
    <row r="35" spans="1:8" s="67" customFormat="1" ht="38.25" customHeight="1" thickBot="1">
      <c r="A35" s="167">
        <v>21110000</v>
      </c>
      <c r="B35" s="168" t="s">
        <v>77</v>
      </c>
      <c r="C35" s="170"/>
      <c r="D35" s="171"/>
      <c r="E35" s="170"/>
      <c r="F35" s="171"/>
      <c r="G35" s="374">
        <f t="shared" si="3"/>
        <v>0</v>
      </c>
      <c r="H35" s="361">
        <f t="shared" si="0"/>
        <v>0</v>
      </c>
    </row>
    <row r="36" spans="1:9" s="69" customFormat="1" ht="19.5" customHeight="1" thickBot="1">
      <c r="A36" s="162">
        <v>22010000</v>
      </c>
      <c r="B36" s="172" t="s">
        <v>49</v>
      </c>
      <c r="C36" s="441">
        <v>435000</v>
      </c>
      <c r="D36" s="441">
        <v>303770.68000000005</v>
      </c>
      <c r="E36" s="170"/>
      <c r="F36" s="171"/>
      <c r="G36" s="374">
        <f t="shared" si="3"/>
        <v>435000</v>
      </c>
      <c r="H36" s="361">
        <f t="shared" si="0"/>
        <v>303770.68000000005</v>
      </c>
      <c r="I36" s="68"/>
    </row>
    <row r="37" spans="1:9" s="66" customFormat="1" ht="60" customHeight="1" thickBot="1">
      <c r="A37" s="173">
        <v>22080400</v>
      </c>
      <c r="B37" s="174" t="s">
        <v>78</v>
      </c>
      <c r="C37" s="441">
        <v>70000</v>
      </c>
      <c r="D37" s="441">
        <v>44038.130000000005</v>
      </c>
      <c r="E37" s="170"/>
      <c r="F37" s="171"/>
      <c r="G37" s="374">
        <f t="shared" si="3"/>
        <v>70000</v>
      </c>
      <c r="H37" s="361">
        <f t="shared" si="0"/>
        <v>44038.130000000005</v>
      </c>
      <c r="I37" s="65"/>
    </row>
    <row r="38" spans="1:9" s="66" customFormat="1" ht="19.5" thickBot="1">
      <c r="A38" s="164">
        <v>22090000</v>
      </c>
      <c r="B38" s="166" t="s">
        <v>79</v>
      </c>
      <c r="C38" s="441">
        <v>2900</v>
      </c>
      <c r="D38" s="441">
        <v>-1076.49</v>
      </c>
      <c r="E38" s="170"/>
      <c r="F38" s="171"/>
      <c r="G38" s="374">
        <f t="shared" si="3"/>
        <v>2900</v>
      </c>
      <c r="H38" s="361">
        <f t="shared" si="0"/>
        <v>-1076.49</v>
      </c>
      <c r="I38" s="65"/>
    </row>
    <row r="39" spans="1:9" s="66" customFormat="1" ht="0" customHeight="1" hidden="1" thickBot="1">
      <c r="A39" s="164">
        <v>22130000</v>
      </c>
      <c r="B39" s="174" t="s">
        <v>111</v>
      </c>
      <c r="C39" s="170"/>
      <c r="D39" s="171"/>
      <c r="E39" s="170"/>
      <c r="F39" s="171"/>
      <c r="G39" s="374">
        <f t="shared" si="3"/>
        <v>0</v>
      </c>
      <c r="H39" s="361">
        <f t="shared" si="0"/>
        <v>0</v>
      </c>
      <c r="I39" s="65"/>
    </row>
    <row r="40" spans="1:9" s="66" customFormat="1" ht="19.5" thickBot="1">
      <c r="A40" s="164">
        <v>24060000</v>
      </c>
      <c r="B40" s="166" t="s">
        <v>76</v>
      </c>
      <c r="C40" s="441">
        <v>0</v>
      </c>
      <c r="D40" s="441">
        <v>710</v>
      </c>
      <c r="E40" s="170">
        <f>E41</f>
        <v>15000</v>
      </c>
      <c r="F40" s="170">
        <v>1823332.47</v>
      </c>
      <c r="G40" s="374">
        <f t="shared" si="3"/>
        <v>15000</v>
      </c>
      <c r="H40" s="361">
        <f t="shared" si="0"/>
        <v>1824042.47</v>
      </c>
      <c r="I40" s="65"/>
    </row>
    <row r="41" spans="1:9" s="66" customFormat="1" ht="57" thickBot="1">
      <c r="A41" s="175">
        <v>24062100</v>
      </c>
      <c r="B41" s="176" t="s">
        <v>80</v>
      </c>
      <c r="C41" s="170"/>
      <c r="D41" s="171"/>
      <c r="E41" s="170">
        <v>15000</v>
      </c>
      <c r="F41" s="171">
        <v>1823332.473</v>
      </c>
      <c r="G41" s="374">
        <f t="shared" si="3"/>
        <v>15000</v>
      </c>
      <c r="H41" s="361">
        <f t="shared" si="0"/>
        <v>1823332.473</v>
      </c>
      <c r="I41" s="65"/>
    </row>
    <row r="42" spans="1:9" s="66" customFormat="1" ht="0.75" customHeight="1" thickBot="1">
      <c r="A42" s="175">
        <v>24062200</v>
      </c>
      <c r="B42" s="176" t="s">
        <v>120</v>
      </c>
      <c r="C42" s="170"/>
      <c r="D42" s="171"/>
      <c r="E42" s="170"/>
      <c r="F42" s="171"/>
      <c r="G42" s="374">
        <f t="shared" si="3"/>
        <v>0</v>
      </c>
      <c r="H42" s="361">
        <f t="shared" si="0"/>
        <v>0</v>
      </c>
      <c r="I42" s="65"/>
    </row>
    <row r="43" spans="1:9" ht="18" customHeight="1" thickBot="1">
      <c r="A43" s="162">
        <v>24060300</v>
      </c>
      <c r="B43" s="177" t="s">
        <v>76</v>
      </c>
      <c r="C43" s="441">
        <v>0</v>
      </c>
      <c r="D43" s="441">
        <v>710</v>
      </c>
      <c r="E43" s="362"/>
      <c r="F43" s="363"/>
      <c r="G43" s="374">
        <f t="shared" si="3"/>
        <v>0</v>
      </c>
      <c r="H43" s="361">
        <f t="shared" si="0"/>
        <v>710</v>
      </c>
      <c r="I43" s="51"/>
    </row>
    <row r="44" spans="1:9" ht="18" customHeight="1" hidden="1" thickBot="1">
      <c r="A44" s="162">
        <v>24110900</v>
      </c>
      <c r="B44" s="178" t="s">
        <v>43</v>
      </c>
      <c r="C44" s="170"/>
      <c r="D44" s="394"/>
      <c r="E44" s="170"/>
      <c r="F44" s="171"/>
      <c r="G44" s="374">
        <f t="shared" si="3"/>
        <v>0</v>
      </c>
      <c r="H44" s="361">
        <f t="shared" si="0"/>
        <v>0</v>
      </c>
      <c r="I44" s="51"/>
    </row>
    <row r="45" spans="1:9" ht="22.5" customHeight="1" thickBot="1">
      <c r="A45" s="162">
        <v>25000000</v>
      </c>
      <c r="B45" s="163" t="s">
        <v>13</v>
      </c>
      <c r="C45" s="382"/>
      <c r="D45" s="383"/>
      <c r="E45" s="382">
        <v>792000</v>
      </c>
      <c r="F45" s="376">
        <v>1545226.27</v>
      </c>
      <c r="G45" s="374">
        <f t="shared" si="3"/>
        <v>792000</v>
      </c>
      <c r="H45" s="361">
        <f t="shared" si="0"/>
        <v>1545226.27</v>
      </c>
      <c r="I45" s="51"/>
    </row>
    <row r="46" spans="1:9" ht="19.5" customHeight="1" thickBot="1">
      <c r="A46" s="158">
        <v>30000000</v>
      </c>
      <c r="B46" s="179" t="s">
        <v>19</v>
      </c>
      <c r="C46" s="395">
        <f>C47</f>
        <v>0</v>
      </c>
      <c r="D46" s="396">
        <f>D47</f>
        <v>0</v>
      </c>
      <c r="E46" s="397">
        <f>E49</f>
        <v>100000</v>
      </c>
      <c r="F46" s="397">
        <f>F49</f>
        <v>0</v>
      </c>
      <c r="G46" s="381">
        <f aca="true" t="shared" si="4" ref="G46:G80">C46+E46</f>
        <v>100000</v>
      </c>
      <c r="H46" s="361">
        <f t="shared" si="0"/>
        <v>0</v>
      </c>
      <c r="I46" s="51"/>
    </row>
    <row r="47" spans="1:9" ht="0" customHeight="1" hidden="1">
      <c r="A47" s="180">
        <v>33010100</v>
      </c>
      <c r="B47" s="181" t="s">
        <v>81</v>
      </c>
      <c r="C47" s="398"/>
      <c r="D47" s="398"/>
      <c r="E47" s="398"/>
      <c r="F47" s="372"/>
      <c r="G47" s="373">
        <f t="shared" si="4"/>
        <v>0</v>
      </c>
      <c r="H47" s="373">
        <f t="shared" si="0"/>
        <v>0</v>
      </c>
      <c r="I47" s="51"/>
    </row>
    <row r="48" spans="1:9" ht="1.5" customHeight="1" hidden="1" thickBot="1">
      <c r="A48" s="182">
        <v>50000000</v>
      </c>
      <c r="B48" s="183" t="s">
        <v>18</v>
      </c>
      <c r="C48" s="362"/>
      <c r="D48" s="399"/>
      <c r="E48" s="400"/>
      <c r="F48" s="401"/>
      <c r="G48" s="373">
        <f t="shared" si="4"/>
        <v>0</v>
      </c>
      <c r="H48" s="402">
        <f t="shared" si="0"/>
        <v>0</v>
      </c>
      <c r="I48" s="51"/>
    </row>
    <row r="49" spans="1:9" ht="74.25" customHeight="1" thickBot="1">
      <c r="A49" s="182">
        <v>33010400</v>
      </c>
      <c r="B49" s="184" t="s">
        <v>81</v>
      </c>
      <c r="C49" s="403"/>
      <c r="D49" s="404"/>
      <c r="E49" s="403">
        <v>100000</v>
      </c>
      <c r="F49" s="363"/>
      <c r="G49" s="373">
        <f t="shared" si="4"/>
        <v>100000</v>
      </c>
      <c r="H49" s="373">
        <f t="shared" si="0"/>
        <v>0</v>
      </c>
      <c r="I49" s="51"/>
    </row>
    <row r="50" spans="1:9" ht="21.75" customHeight="1" thickBot="1">
      <c r="A50" s="272">
        <v>50000000</v>
      </c>
      <c r="B50" s="185" t="s">
        <v>18</v>
      </c>
      <c r="C50" s="404"/>
      <c r="D50" s="404"/>
      <c r="E50" s="405"/>
      <c r="F50" s="406"/>
      <c r="G50" s="377">
        <f t="shared" si="4"/>
        <v>0</v>
      </c>
      <c r="H50" s="361">
        <f t="shared" si="0"/>
        <v>0</v>
      </c>
      <c r="I50" s="51"/>
    </row>
    <row r="51" spans="1:9" ht="57.75" customHeight="1" thickBot="1">
      <c r="A51" s="186">
        <v>50110000</v>
      </c>
      <c r="B51" s="187" t="s">
        <v>112</v>
      </c>
      <c r="C51" s="188"/>
      <c r="D51" s="188"/>
      <c r="E51" s="188"/>
      <c r="F51" s="376"/>
      <c r="G51" s="377">
        <f t="shared" si="4"/>
        <v>0</v>
      </c>
      <c r="H51" s="378">
        <f t="shared" si="0"/>
        <v>0</v>
      </c>
      <c r="I51" s="51"/>
    </row>
    <row r="52" spans="1:9" ht="20.25" thickBot="1">
      <c r="A52" s="189"/>
      <c r="B52" s="190" t="s">
        <v>6</v>
      </c>
      <c r="C52" s="407">
        <f>C13+C30+C46</f>
        <v>57200000</v>
      </c>
      <c r="D52" s="408">
        <f>D13+D30</f>
        <v>43398917.96</v>
      </c>
      <c r="E52" s="407">
        <f>E13+E30+E46+E50</f>
        <v>995000</v>
      </c>
      <c r="F52" s="407">
        <f>F13+F30+F46+F50</f>
        <v>3402856.0229999996</v>
      </c>
      <c r="G52" s="381">
        <f t="shared" si="4"/>
        <v>58195000</v>
      </c>
      <c r="H52" s="361">
        <f t="shared" si="0"/>
        <v>46801773.983</v>
      </c>
      <c r="I52" s="51"/>
    </row>
    <row r="53" spans="1:9" ht="19.5" thickBot="1">
      <c r="A53" s="191">
        <v>40000000</v>
      </c>
      <c r="B53" s="192" t="s">
        <v>109</v>
      </c>
      <c r="C53" s="409">
        <f>C54+C58</f>
        <v>58769600</v>
      </c>
      <c r="D53" s="409">
        <f>D54+D58</f>
        <v>44944500</v>
      </c>
      <c r="E53" s="409">
        <f>E54+E58+E64+E67</f>
        <v>15000</v>
      </c>
      <c r="F53" s="409">
        <f>F54+F58+F64+F67</f>
        <v>15000</v>
      </c>
      <c r="G53" s="410">
        <f>C53+E53-15000</f>
        <v>58769600</v>
      </c>
      <c r="H53" s="410">
        <f>D53+F53-15000</f>
        <v>44944500</v>
      </c>
      <c r="I53" s="51"/>
    </row>
    <row r="54" spans="1:9" ht="19.5" thickBot="1">
      <c r="A54" s="193">
        <v>41020000</v>
      </c>
      <c r="B54" s="194" t="s">
        <v>24</v>
      </c>
      <c r="C54" s="390">
        <f>C55+C57</f>
        <v>24540000</v>
      </c>
      <c r="D54" s="390">
        <f>D55+D57</f>
        <v>18670200</v>
      </c>
      <c r="E54" s="411">
        <f>SUM(E55:E57)</f>
        <v>0</v>
      </c>
      <c r="F54" s="391">
        <f>SUM(F55:F57)</f>
        <v>0</v>
      </c>
      <c r="G54" s="377">
        <f t="shared" si="4"/>
        <v>24540000</v>
      </c>
      <c r="H54" s="361">
        <f t="shared" si="0"/>
        <v>18670200</v>
      </c>
      <c r="I54" s="51"/>
    </row>
    <row r="55" spans="1:9" ht="15.75" customHeight="1" thickBot="1">
      <c r="A55" s="164">
        <v>41020100</v>
      </c>
      <c r="B55" s="195" t="s">
        <v>47</v>
      </c>
      <c r="C55" s="441">
        <v>23479200</v>
      </c>
      <c r="D55" s="441">
        <v>17609400</v>
      </c>
      <c r="E55" s="365"/>
      <c r="F55" s="171"/>
      <c r="G55" s="377">
        <f t="shared" si="4"/>
        <v>23479200</v>
      </c>
      <c r="H55" s="361">
        <f t="shared" si="0"/>
        <v>17609400</v>
      </c>
      <c r="I55" s="51"/>
    </row>
    <row r="56" spans="1:9" ht="32.25" customHeight="1" hidden="1">
      <c r="A56" s="164">
        <v>41020200</v>
      </c>
      <c r="B56" s="196" t="s">
        <v>54</v>
      </c>
      <c r="C56" s="170"/>
      <c r="D56" s="394"/>
      <c r="E56" s="365"/>
      <c r="F56" s="171"/>
      <c r="G56" s="377">
        <f t="shared" si="4"/>
        <v>0</v>
      </c>
      <c r="H56" s="361">
        <f t="shared" si="0"/>
        <v>0</v>
      </c>
      <c r="I56" s="51"/>
    </row>
    <row r="57" spans="1:9" ht="94.5" customHeight="1" thickBot="1">
      <c r="A57" s="182">
        <v>41021400</v>
      </c>
      <c r="B57" s="177" t="s">
        <v>132</v>
      </c>
      <c r="C57" s="441">
        <v>1060800</v>
      </c>
      <c r="D57" s="441">
        <v>1060800</v>
      </c>
      <c r="E57" s="368"/>
      <c r="F57" s="363"/>
      <c r="G57" s="377">
        <f t="shared" si="4"/>
        <v>1060800</v>
      </c>
      <c r="H57" s="378">
        <f t="shared" si="0"/>
        <v>1060800</v>
      </c>
      <c r="I57" s="51"/>
    </row>
    <row r="58" spans="1:9" s="66" customFormat="1" ht="20.25" customHeight="1" thickBot="1">
      <c r="A58" s="197">
        <v>41030000</v>
      </c>
      <c r="B58" s="198" t="s">
        <v>82</v>
      </c>
      <c r="C58" s="360">
        <f>SUM(C59:C63)</f>
        <v>34229600</v>
      </c>
      <c r="D58" s="360">
        <f>SUM(D59:D63)</f>
        <v>26274300</v>
      </c>
      <c r="E58" s="379">
        <f>E60+E62</f>
        <v>0</v>
      </c>
      <c r="F58" s="380">
        <f>F60+F62</f>
        <v>0</v>
      </c>
      <c r="G58" s="381">
        <f t="shared" si="4"/>
        <v>34229600</v>
      </c>
      <c r="H58" s="361">
        <f t="shared" si="0"/>
        <v>26274300</v>
      </c>
      <c r="I58" s="65"/>
    </row>
    <row r="59" spans="1:9" s="66" customFormat="1" ht="18.75" customHeight="1" hidden="1" thickBot="1">
      <c r="A59" s="199">
        <v>41033200</v>
      </c>
      <c r="B59" s="200" t="s">
        <v>105</v>
      </c>
      <c r="C59" s="412"/>
      <c r="D59" s="413"/>
      <c r="E59" s="414"/>
      <c r="F59" s="393"/>
      <c r="G59" s="410">
        <f t="shared" si="4"/>
        <v>0</v>
      </c>
      <c r="H59" s="374">
        <f t="shared" si="0"/>
        <v>0</v>
      </c>
      <c r="I59" s="65"/>
    </row>
    <row r="60" spans="1:9" s="66" customFormat="1" ht="38.25" customHeight="1" thickBot="1">
      <c r="A60" s="199">
        <v>41033900</v>
      </c>
      <c r="B60" s="201" t="s">
        <v>45</v>
      </c>
      <c r="C60" s="441">
        <v>34229600</v>
      </c>
      <c r="D60" s="441">
        <v>26274300</v>
      </c>
      <c r="E60" s="415"/>
      <c r="F60" s="416"/>
      <c r="G60" s="377">
        <f t="shared" si="4"/>
        <v>34229600</v>
      </c>
      <c r="H60" s="361">
        <f t="shared" si="0"/>
        <v>26274300</v>
      </c>
      <c r="I60" s="65"/>
    </row>
    <row r="61" spans="1:9" s="66" customFormat="1" ht="36" customHeight="1" hidden="1" thickBot="1">
      <c r="A61" s="197">
        <v>41034200</v>
      </c>
      <c r="B61" s="202" t="s">
        <v>46</v>
      </c>
      <c r="C61" s="417"/>
      <c r="D61" s="418"/>
      <c r="E61" s="415"/>
      <c r="F61" s="416"/>
      <c r="G61" s="377">
        <f t="shared" si="4"/>
        <v>0</v>
      </c>
      <c r="H61" s="361">
        <f t="shared" si="0"/>
        <v>0</v>
      </c>
      <c r="I61" s="65"/>
    </row>
    <row r="62" spans="1:9" s="66" customFormat="1" ht="1.5" customHeight="1" thickBot="1">
      <c r="A62" s="197"/>
      <c r="B62" s="202"/>
      <c r="C62" s="417"/>
      <c r="D62" s="418"/>
      <c r="E62" s="419"/>
      <c r="F62" s="406"/>
      <c r="G62" s="377">
        <f t="shared" si="4"/>
        <v>0</v>
      </c>
      <c r="H62" s="361">
        <f t="shared" si="0"/>
        <v>0</v>
      </c>
      <c r="I62" s="65"/>
    </row>
    <row r="63" spans="1:9" s="66" customFormat="1" ht="51" customHeight="1" hidden="1" thickBot="1">
      <c r="A63" s="197"/>
      <c r="B63" s="202"/>
      <c r="C63" s="420"/>
      <c r="D63" s="403"/>
      <c r="E63" s="421"/>
      <c r="F63" s="422"/>
      <c r="G63" s="377">
        <f t="shared" si="4"/>
        <v>0</v>
      </c>
      <c r="H63" s="361">
        <f t="shared" si="0"/>
        <v>0</v>
      </c>
      <c r="I63" s="65"/>
    </row>
    <row r="64" spans="1:9" s="66" customFormat="1" ht="19.5" thickBot="1">
      <c r="A64" s="197">
        <v>41040000</v>
      </c>
      <c r="B64" s="203" t="s">
        <v>83</v>
      </c>
      <c r="C64" s="397">
        <f>C65</f>
        <v>169694.68</v>
      </c>
      <c r="D64" s="423">
        <f>D65</f>
        <v>169694.68</v>
      </c>
      <c r="E64" s="424"/>
      <c r="F64" s="425"/>
      <c r="G64" s="381">
        <f t="shared" si="4"/>
        <v>169694.68</v>
      </c>
      <c r="H64" s="361">
        <f t="shared" si="0"/>
        <v>169694.68</v>
      </c>
      <c r="I64" s="65"/>
    </row>
    <row r="65" spans="1:9" s="66" customFormat="1" ht="46.5" customHeight="1" thickBot="1">
      <c r="A65" s="197">
        <v>41040400</v>
      </c>
      <c r="B65" s="202" t="s">
        <v>128</v>
      </c>
      <c r="C65" s="441">
        <v>169694.68</v>
      </c>
      <c r="D65" s="441">
        <v>169694.68</v>
      </c>
      <c r="E65" s="415"/>
      <c r="F65" s="416"/>
      <c r="G65" s="410">
        <f t="shared" si="4"/>
        <v>169694.68</v>
      </c>
      <c r="H65" s="426">
        <f t="shared" si="0"/>
        <v>169694.68</v>
      </c>
      <c r="I65" s="65"/>
    </row>
    <row r="66" spans="1:9" s="66" customFormat="1" ht="17.25" customHeight="1" hidden="1">
      <c r="A66" s="197">
        <v>41050000</v>
      </c>
      <c r="B66" s="198" t="s">
        <v>84</v>
      </c>
      <c r="C66" s="427"/>
      <c r="D66" s="383"/>
      <c r="E66" s="421"/>
      <c r="F66" s="422"/>
      <c r="G66" s="377">
        <f t="shared" si="4"/>
        <v>0</v>
      </c>
      <c r="H66" s="378">
        <f t="shared" si="0"/>
        <v>0</v>
      </c>
      <c r="I66" s="65"/>
    </row>
    <row r="67" spans="1:9" s="66" customFormat="1" ht="40.5" customHeight="1" thickBot="1">
      <c r="A67" s="197">
        <v>41050000</v>
      </c>
      <c r="B67" s="223" t="s">
        <v>84</v>
      </c>
      <c r="C67" s="397">
        <f>SUM(C68:C80)</f>
        <v>284086</v>
      </c>
      <c r="D67" s="428">
        <f>SUM(D68:D80)</f>
        <v>224056</v>
      </c>
      <c r="E67" s="428">
        <f>SUM(E68:E80)</f>
        <v>15000</v>
      </c>
      <c r="F67" s="428">
        <f>SUM(F68:F80)</f>
        <v>15000</v>
      </c>
      <c r="G67" s="381">
        <f t="shared" si="4"/>
        <v>299086</v>
      </c>
      <c r="H67" s="361">
        <f t="shared" si="0"/>
        <v>239056</v>
      </c>
      <c r="I67" s="65"/>
    </row>
    <row r="68" spans="1:9" s="66" customFormat="1" ht="0" customHeight="1" hidden="1" thickBot="1">
      <c r="A68" s="197">
        <v>41051100</v>
      </c>
      <c r="B68" s="200" t="s">
        <v>108</v>
      </c>
      <c r="C68" s="429"/>
      <c r="D68" s="399"/>
      <c r="E68" s="430"/>
      <c r="F68" s="431"/>
      <c r="G68" s="410">
        <f t="shared" si="4"/>
        <v>0</v>
      </c>
      <c r="H68" s="374">
        <f t="shared" si="0"/>
        <v>0</v>
      </c>
      <c r="I68" s="65"/>
    </row>
    <row r="69" spans="1:9" s="66" customFormat="1" ht="60.75" customHeight="1" thickBot="1">
      <c r="A69" s="197">
        <v>41051200</v>
      </c>
      <c r="B69" s="200" t="s">
        <v>106</v>
      </c>
      <c r="C69" s="441">
        <v>29700</v>
      </c>
      <c r="D69" s="441">
        <v>22500</v>
      </c>
      <c r="E69" s="419"/>
      <c r="F69" s="406"/>
      <c r="G69" s="377">
        <f t="shared" si="4"/>
        <v>29700</v>
      </c>
      <c r="H69" s="361">
        <f t="shared" si="0"/>
        <v>22500</v>
      </c>
      <c r="I69" s="65"/>
    </row>
    <row r="70" spans="1:9" s="66" customFormat="1" ht="0.75" customHeight="1" thickBot="1">
      <c r="A70" s="197">
        <v>41051400</v>
      </c>
      <c r="B70" s="200" t="s">
        <v>107</v>
      </c>
      <c r="C70" s="427"/>
      <c r="D70" s="383"/>
      <c r="E70" s="419"/>
      <c r="F70" s="406"/>
      <c r="G70" s="377">
        <f t="shared" si="4"/>
        <v>0</v>
      </c>
      <c r="H70" s="361">
        <f t="shared" si="0"/>
        <v>0</v>
      </c>
      <c r="I70" s="65"/>
    </row>
    <row r="71" spans="1:9" s="66" customFormat="1" ht="0" customHeight="1" hidden="1" thickBot="1">
      <c r="A71" s="204">
        <v>41051500</v>
      </c>
      <c r="B71" s="205" t="s">
        <v>96</v>
      </c>
      <c r="C71" s="170"/>
      <c r="D71" s="383"/>
      <c r="E71" s="432"/>
      <c r="F71" s="433"/>
      <c r="G71" s="377">
        <f t="shared" si="4"/>
        <v>0</v>
      </c>
      <c r="H71" s="361">
        <f t="shared" si="0"/>
        <v>0</v>
      </c>
      <c r="I71" s="65"/>
    </row>
    <row r="72" spans="1:9" s="66" customFormat="1" ht="60" customHeight="1" hidden="1" thickBot="1">
      <c r="A72" s="197">
        <v>41053000</v>
      </c>
      <c r="B72" s="206" t="s">
        <v>116</v>
      </c>
      <c r="C72" s="427"/>
      <c r="D72" s="383"/>
      <c r="E72" s="432"/>
      <c r="F72" s="433"/>
      <c r="G72" s="377">
        <f t="shared" si="4"/>
        <v>0</v>
      </c>
      <c r="H72" s="361">
        <f t="shared" si="0"/>
        <v>0</v>
      </c>
      <c r="I72" s="65"/>
    </row>
    <row r="73" spans="1:9" s="66" customFormat="1" ht="22.5" customHeight="1" thickBot="1">
      <c r="A73" s="207">
        <v>41053900</v>
      </c>
      <c r="B73" s="208" t="s">
        <v>85</v>
      </c>
      <c r="C73" s="441">
        <v>156300</v>
      </c>
      <c r="D73" s="441">
        <v>132900</v>
      </c>
      <c r="E73" s="432">
        <v>15000</v>
      </c>
      <c r="F73" s="433">
        <v>15000</v>
      </c>
      <c r="G73" s="377">
        <f t="shared" si="4"/>
        <v>171300</v>
      </c>
      <c r="H73" s="361">
        <f t="shared" si="0"/>
        <v>147900</v>
      </c>
      <c r="I73" s="65"/>
    </row>
    <row r="74" spans="1:9" ht="35.25" customHeight="1" hidden="1" thickBot="1">
      <c r="A74" s="209">
        <v>41034500</v>
      </c>
      <c r="B74" s="210" t="s">
        <v>64</v>
      </c>
      <c r="C74" s="412"/>
      <c r="D74" s="413"/>
      <c r="E74" s="371"/>
      <c r="F74" s="372"/>
      <c r="G74" s="377">
        <f t="shared" si="4"/>
        <v>0</v>
      </c>
      <c r="H74" s="361">
        <f t="shared" si="0"/>
        <v>0</v>
      </c>
      <c r="I74" s="51"/>
    </row>
    <row r="75" spans="1:9" ht="17.25" customHeight="1" hidden="1" thickBot="1">
      <c r="A75" s="211">
        <v>41035000</v>
      </c>
      <c r="B75" s="212" t="s">
        <v>34</v>
      </c>
      <c r="C75" s="170"/>
      <c r="D75" s="394"/>
      <c r="E75" s="365"/>
      <c r="F75" s="171"/>
      <c r="G75" s="377">
        <f t="shared" si="4"/>
        <v>0</v>
      </c>
      <c r="H75" s="361">
        <f t="shared" si="0"/>
        <v>0</v>
      </c>
      <c r="I75" s="51"/>
    </row>
    <row r="76" spans="1:9" ht="30.75" customHeight="1" hidden="1" thickBot="1">
      <c r="A76" s="211">
        <v>41035200</v>
      </c>
      <c r="B76" s="213" t="s">
        <v>48</v>
      </c>
      <c r="C76" s="170"/>
      <c r="D76" s="394"/>
      <c r="E76" s="365"/>
      <c r="F76" s="171"/>
      <c r="G76" s="377">
        <f t="shared" si="4"/>
        <v>0</v>
      </c>
      <c r="H76" s="361">
        <f t="shared" si="0"/>
        <v>0</v>
      </c>
      <c r="I76" s="51"/>
    </row>
    <row r="77" spans="1:9" ht="32.25" customHeight="1" hidden="1" thickBot="1">
      <c r="A77" s="214">
        <v>41037000</v>
      </c>
      <c r="B77" s="215" t="s">
        <v>53</v>
      </c>
      <c r="C77" s="434"/>
      <c r="D77" s="435"/>
      <c r="E77" s="436"/>
      <c r="F77" s="437"/>
      <c r="G77" s="377">
        <f t="shared" si="4"/>
        <v>0</v>
      </c>
      <c r="H77" s="361">
        <f t="shared" si="0"/>
        <v>0</v>
      </c>
      <c r="I77" s="51"/>
    </row>
    <row r="78" spans="1:9" ht="33.75" customHeight="1" hidden="1" thickBot="1">
      <c r="A78" s="216">
        <v>41037000</v>
      </c>
      <c r="B78" s="217" t="s">
        <v>50</v>
      </c>
      <c r="C78" s="420"/>
      <c r="D78" s="438"/>
      <c r="E78" s="421"/>
      <c r="F78" s="422"/>
      <c r="G78" s="377">
        <f t="shared" si="4"/>
        <v>0</v>
      </c>
      <c r="H78" s="361">
        <f t="shared" si="0"/>
        <v>0</v>
      </c>
      <c r="I78" s="51"/>
    </row>
    <row r="79" spans="1:9" ht="57" customHeight="1" hidden="1" thickBot="1">
      <c r="A79" s="218">
        <v>41055000</v>
      </c>
      <c r="B79" s="219" t="s">
        <v>117</v>
      </c>
      <c r="C79" s="368"/>
      <c r="D79" s="363"/>
      <c r="E79" s="405"/>
      <c r="F79" s="405"/>
      <c r="G79" s="439"/>
      <c r="H79" s="361"/>
      <c r="I79" s="51"/>
    </row>
    <row r="80" spans="1:9" ht="81" customHeight="1" thickBot="1">
      <c r="A80" s="273">
        <v>41057700</v>
      </c>
      <c r="B80" s="274" t="s">
        <v>133</v>
      </c>
      <c r="C80" s="441">
        <v>98086</v>
      </c>
      <c r="D80" s="441">
        <v>68656</v>
      </c>
      <c r="E80" s="432"/>
      <c r="F80" s="440"/>
      <c r="G80" s="377">
        <f t="shared" si="4"/>
        <v>98086</v>
      </c>
      <c r="H80" s="378">
        <f t="shared" si="0"/>
        <v>68656</v>
      </c>
      <c r="I80" s="51"/>
    </row>
    <row r="81" spans="1:9" ht="18.75" customHeight="1" thickBot="1">
      <c r="A81" s="299" t="s">
        <v>3</v>
      </c>
      <c r="B81" s="300"/>
      <c r="C81" s="397">
        <f>C53+C52+C67+C64</f>
        <v>116423380.68</v>
      </c>
      <c r="D81" s="397">
        <f>D53+D52+D67+D64</f>
        <v>88737168.64000002</v>
      </c>
      <c r="E81" s="397">
        <f>E53+E52+E64</f>
        <v>1010000</v>
      </c>
      <c r="F81" s="397">
        <f>F53+F52+F64</f>
        <v>3417856.0229999996</v>
      </c>
      <c r="G81" s="397">
        <f>G52+G53+G67+G64</f>
        <v>117433380.68</v>
      </c>
      <c r="H81" s="397">
        <f>H52+H53+H67+H64</f>
        <v>92155024.66300002</v>
      </c>
      <c r="I81" s="51"/>
    </row>
    <row r="82" spans="1:9" s="4" customFormat="1" ht="34.5" customHeight="1">
      <c r="A82" s="295"/>
      <c r="B82" s="295"/>
      <c r="C82" s="220"/>
      <c r="D82" s="221"/>
      <c r="E82" s="222"/>
      <c r="F82" s="222"/>
      <c r="G82" s="222"/>
      <c r="H82" s="222"/>
      <c r="I82" s="41"/>
    </row>
    <row r="83" spans="1:8" s="4" customFormat="1" ht="31.5" customHeight="1">
      <c r="A83" s="298"/>
      <c r="B83" s="288"/>
      <c r="C83" s="289"/>
      <c r="D83" s="289"/>
      <c r="E83" s="290"/>
      <c r="F83" s="290"/>
      <c r="G83" s="278">
        <f>C81+E81</f>
        <v>117433380.68</v>
      </c>
      <c r="H83" s="304">
        <f>D81+F81</f>
        <v>92155024.66300002</v>
      </c>
    </row>
    <row r="84" spans="1:8" ht="63" customHeight="1" hidden="1">
      <c r="A84" s="298"/>
      <c r="B84" s="288"/>
      <c r="C84" s="9"/>
      <c r="D84" s="9"/>
      <c r="E84" s="9"/>
      <c r="F84" s="9"/>
      <c r="G84" s="9"/>
      <c r="H84" s="304"/>
    </row>
    <row r="85" spans="1:8" ht="15.75">
      <c r="A85" s="120"/>
      <c r="B85" s="4"/>
      <c r="C85" s="64"/>
      <c r="D85" s="64"/>
      <c r="E85" s="10"/>
      <c r="F85" s="10"/>
      <c r="G85" s="11"/>
      <c r="H85" s="11"/>
    </row>
    <row r="86" spans="1:8" ht="15.75">
      <c r="A86" s="120"/>
      <c r="B86" s="4"/>
      <c r="C86" s="64"/>
      <c r="D86" s="64"/>
      <c r="E86" s="10"/>
      <c r="F86" s="10"/>
      <c r="G86" s="279">
        <f>G81-G83</f>
        <v>0</v>
      </c>
      <c r="H86" s="279">
        <f>H81-H83</f>
        <v>0</v>
      </c>
    </row>
    <row r="87" spans="1:8" ht="15.75">
      <c r="A87" s="120"/>
      <c r="B87" s="4"/>
      <c r="C87" s="10"/>
      <c r="D87" s="10"/>
      <c r="E87" s="10"/>
      <c r="F87" s="10"/>
      <c r="G87" s="10"/>
      <c r="H87" s="11"/>
    </row>
    <row r="88" spans="1:8" ht="15.75">
      <c r="A88" s="120"/>
      <c r="B88" s="4"/>
      <c r="C88" s="10"/>
      <c r="D88" s="10"/>
      <c r="E88" s="10"/>
      <c r="F88" s="10"/>
      <c r="G88" s="10"/>
      <c r="H88" s="11"/>
    </row>
    <row r="89" spans="1:8" ht="15.75">
      <c r="A89" s="120"/>
      <c r="B89" s="4"/>
      <c r="C89" s="10"/>
      <c r="D89" s="10"/>
      <c r="E89" s="10"/>
      <c r="F89" s="10"/>
      <c r="G89" s="10"/>
      <c r="H89" s="11"/>
    </row>
    <row r="90" spans="1:8" ht="15.75">
      <c r="A90" s="120"/>
      <c r="B90" s="4"/>
      <c r="C90" s="10"/>
      <c r="D90" s="10"/>
      <c r="E90" s="10"/>
      <c r="F90" s="10"/>
      <c r="G90" s="10"/>
      <c r="H90" s="11"/>
    </row>
    <row r="91" spans="1:8" ht="15.75">
      <c r="A91" s="120"/>
      <c r="B91" s="4"/>
      <c r="C91" s="10"/>
      <c r="D91" s="10"/>
      <c r="E91" s="10"/>
      <c r="F91" s="10"/>
      <c r="G91" s="10"/>
      <c r="H91" s="11"/>
    </row>
    <row r="92" spans="1:8" ht="15.75">
      <c r="A92" s="120"/>
      <c r="B92" s="4"/>
      <c r="C92" s="10"/>
      <c r="D92" s="10"/>
      <c r="E92" s="10"/>
      <c r="F92" s="10"/>
      <c r="G92" s="10"/>
      <c r="H92" s="11"/>
    </row>
    <row r="93" spans="1:8" ht="15.75">
      <c r="A93" s="120"/>
      <c r="B93" s="4"/>
      <c r="C93" s="10"/>
      <c r="D93" s="10"/>
      <c r="E93" s="10"/>
      <c r="F93" s="10"/>
      <c r="G93" s="10"/>
      <c r="H93" s="11"/>
    </row>
    <row r="94" spans="1:8" ht="15.75">
      <c r="A94" s="120"/>
      <c r="B94" s="4"/>
      <c r="C94" s="10"/>
      <c r="D94" s="10"/>
      <c r="E94" s="10"/>
      <c r="F94" s="10"/>
      <c r="G94" s="10"/>
      <c r="H94" s="11"/>
    </row>
    <row r="95" spans="1:8" ht="15.75">
      <c r="A95" s="120"/>
      <c r="B95" s="4"/>
      <c r="C95" s="10"/>
      <c r="D95" s="10"/>
      <c r="E95" s="10"/>
      <c r="F95" s="10"/>
      <c r="G95" s="10"/>
      <c r="H95" s="11"/>
    </row>
    <row r="96" spans="1:8" ht="18" customHeight="1">
      <c r="A96" s="120"/>
      <c r="B96" s="4"/>
      <c r="C96" s="10"/>
      <c r="D96" s="10"/>
      <c r="E96" s="10"/>
      <c r="F96" s="10"/>
      <c r="G96" s="10"/>
      <c r="H96" s="11"/>
    </row>
    <row r="97" spans="1:8" ht="18" customHeight="1">
      <c r="A97" s="120"/>
      <c r="B97" s="4"/>
      <c r="C97" s="10"/>
      <c r="D97" s="10"/>
      <c r="E97" s="10"/>
      <c r="F97" s="10"/>
      <c r="G97" s="10"/>
      <c r="H97" s="11"/>
    </row>
    <row r="98" spans="1:8" ht="15.75">
      <c r="A98" s="120"/>
      <c r="B98" s="4"/>
      <c r="C98" s="10"/>
      <c r="D98" s="10"/>
      <c r="E98" s="10"/>
      <c r="F98" s="10"/>
      <c r="G98" s="10"/>
      <c r="H98" s="11"/>
    </row>
    <row r="99" spans="1:8" ht="15.75">
      <c r="A99" s="120"/>
      <c r="B99" s="4"/>
      <c r="C99" s="10"/>
      <c r="D99" s="10"/>
      <c r="E99" s="10"/>
      <c r="F99" s="10"/>
      <c r="G99" s="10"/>
      <c r="H99" s="11"/>
    </row>
    <row r="100" spans="1:8" ht="15.75">
      <c r="A100" s="120"/>
      <c r="B100" s="4"/>
      <c r="C100" s="10"/>
      <c r="D100" s="10"/>
      <c r="E100" s="10"/>
      <c r="F100" s="10"/>
      <c r="G100" s="10"/>
      <c r="H100" s="11"/>
    </row>
    <row r="101" spans="1:8" ht="15.75">
      <c r="A101" s="120"/>
      <c r="B101" s="12"/>
      <c r="C101" s="13"/>
      <c r="D101" s="13"/>
      <c r="E101" s="13"/>
      <c r="F101" s="13"/>
      <c r="G101" s="13"/>
      <c r="H101" s="11"/>
    </row>
    <row r="102" spans="1:8" ht="33" customHeight="1">
      <c r="A102" s="120"/>
      <c r="B102" s="4"/>
      <c r="C102" s="10"/>
      <c r="D102" s="10"/>
      <c r="E102" s="10"/>
      <c r="F102" s="10"/>
      <c r="G102" s="10"/>
      <c r="H102" s="11"/>
    </row>
    <row r="103" spans="1:8" ht="32.25" customHeight="1">
      <c r="A103" s="120"/>
      <c r="B103" s="4"/>
      <c r="C103" s="10"/>
      <c r="D103" s="10"/>
      <c r="E103" s="10"/>
      <c r="F103" s="10"/>
      <c r="G103" s="10"/>
      <c r="H103" s="11"/>
    </row>
    <row r="104" spans="1:8" ht="32.25" customHeight="1">
      <c r="A104" s="120"/>
      <c r="B104" s="4"/>
      <c r="C104" s="10"/>
      <c r="D104" s="10"/>
      <c r="E104" s="10"/>
      <c r="F104" s="10"/>
      <c r="G104" s="10"/>
      <c r="H104" s="11"/>
    </row>
    <row r="105" spans="1:8" ht="19.5" customHeight="1">
      <c r="A105" s="120"/>
      <c r="B105" s="14"/>
      <c r="C105" s="10"/>
      <c r="D105" s="10"/>
      <c r="E105" s="10"/>
      <c r="F105" s="10"/>
      <c r="G105" s="10"/>
      <c r="H105" s="11"/>
    </row>
    <row r="106" spans="1:8" ht="33.75" customHeight="1">
      <c r="A106" s="120"/>
      <c r="B106" s="4"/>
      <c r="C106" s="10"/>
      <c r="D106" s="10"/>
      <c r="E106" s="10"/>
      <c r="F106" s="10"/>
      <c r="G106" s="10"/>
      <c r="H106" s="11"/>
    </row>
    <row r="107" spans="1:8" ht="16.5" customHeight="1">
      <c r="A107" s="120"/>
      <c r="B107" s="4"/>
      <c r="C107" s="10"/>
      <c r="D107" s="10"/>
      <c r="E107" s="10"/>
      <c r="F107" s="10"/>
      <c r="G107" s="10"/>
      <c r="H107" s="11"/>
    </row>
    <row r="108" spans="1:8" ht="15.75">
      <c r="A108" s="120"/>
      <c r="B108" s="4"/>
      <c r="C108" s="10"/>
      <c r="D108" s="10"/>
      <c r="E108" s="10"/>
      <c r="F108" s="10"/>
      <c r="G108" s="10"/>
      <c r="H108" s="11"/>
    </row>
    <row r="109" spans="1:8" ht="17.25" customHeight="1">
      <c r="A109" s="120"/>
      <c r="B109" s="4"/>
      <c r="C109" s="10"/>
      <c r="D109" s="10"/>
      <c r="E109" s="10"/>
      <c r="F109" s="10"/>
      <c r="G109" s="10"/>
      <c r="H109" s="11"/>
    </row>
    <row r="110" spans="1:8" ht="18" customHeight="1">
      <c r="A110" s="121"/>
      <c r="B110" s="15"/>
      <c r="C110" s="13"/>
      <c r="D110" s="13"/>
      <c r="E110" s="13"/>
      <c r="F110" s="13"/>
      <c r="G110" s="13"/>
      <c r="H110" s="11"/>
    </row>
    <row r="111" spans="2:4" ht="18.75" customHeight="1">
      <c r="B111" s="7"/>
      <c r="C111" s="8"/>
      <c r="D111" s="7"/>
    </row>
    <row r="112" spans="1:4" s="2" customFormat="1" ht="15.75" customHeight="1" hidden="1">
      <c r="A112" s="63"/>
      <c r="B112" s="294"/>
      <c r="C112" s="294"/>
      <c r="D112" s="294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285"/>
      <c r="C116" s="285"/>
    </row>
    <row r="117" ht="12.75" customHeight="1" hidden="1">
      <c r="B117" s="3"/>
    </row>
    <row r="118" ht="53.25" customHeight="1"/>
  </sheetData>
  <sheetProtection/>
  <mergeCells count="19"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</mergeCells>
  <conditionalFormatting sqref="C14">
    <cfRule type="expression" priority="2" dxfId="2" stopIfTrue="1">
      <formula>IV14=1</formula>
    </cfRule>
  </conditionalFormatting>
  <conditionalFormatting sqref="D14">
    <cfRule type="expression" priority="1" dxfId="2" stopIfTrue="1">
      <formula>IV14=1</formula>
    </cfRule>
  </conditionalFormatting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showZeros="0" tabSelected="1" zoomScale="90" zoomScaleNormal="9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22" sqref="F22"/>
    </sheetView>
  </sheetViews>
  <sheetFormatPr defaultColWidth="9.00390625" defaultRowHeight="15.75"/>
  <cols>
    <col min="1" max="1" width="7.25390625" style="18" customWidth="1"/>
    <col min="2" max="2" width="40.125" style="18" customWidth="1"/>
    <col min="3" max="3" width="13.375" style="132" customWidth="1"/>
    <col min="4" max="4" width="13.125" style="18" customWidth="1"/>
    <col min="5" max="5" width="13.375" style="18" customWidth="1"/>
    <col min="6" max="6" width="12.375" style="18" customWidth="1"/>
    <col min="7" max="7" width="11.125" style="18" customWidth="1"/>
    <col min="8" max="8" width="9.50390625" style="18" hidden="1" customWidth="1"/>
    <col min="9" max="9" width="11.00390625" style="18" customWidth="1"/>
    <col min="10" max="10" width="0.37109375" style="18" customWidth="1"/>
    <col min="11" max="11" width="10.75390625" style="18" customWidth="1"/>
    <col min="12" max="12" width="11.50390625" style="18" customWidth="1"/>
    <col min="13" max="13" width="11.25390625" style="18" customWidth="1"/>
    <col min="14" max="14" width="9.50390625" style="18" customWidth="1"/>
    <col min="15" max="15" width="9.875" style="18" customWidth="1"/>
    <col min="16" max="16" width="11.125" style="18" customWidth="1"/>
    <col min="17" max="17" width="12.75390625" style="18" customWidth="1"/>
    <col min="18" max="18" width="0" style="18" hidden="1" customWidth="1"/>
    <col min="19" max="19" width="11.50390625" style="18" bestFit="1" customWidth="1"/>
    <col min="20" max="16384" width="9.00390625" style="18" customWidth="1"/>
  </cols>
  <sheetData>
    <row r="1" ht="16.5" thickBot="1"/>
    <row r="2" spans="1:18" ht="19.5" customHeight="1" thickBot="1">
      <c r="A2" s="315" t="s">
        <v>9</v>
      </c>
      <c r="B2" s="317" t="s">
        <v>63</v>
      </c>
      <c r="C2" s="307" t="s">
        <v>15</v>
      </c>
      <c r="D2" s="308"/>
      <c r="E2" s="308"/>
      <c r="F2" s="308"/>
      <c r="G2" s="308"/>
      <c r="H2" s="308"/>
      <c r="I2" s="308"/>
      <c r="J2" s="320"/>
      <c r="K2" s="311" t="s">
        <v>17</v>
      </c>
      <c r="L2" s="312"/>
      <c r="M2" s="312"/>
      <c r="N2" s="312"/>
      <c r="O2" s="312"/>
      <c r="P2" s="313"/>
      <c r="Q2" s="309" t="str">
        <f>Доходи!H12</f>
        <v>Виконано за 9 місяців 2023 року</v>
      </c>
      <c r="R2" s="19"/>
    </row>
    <row r="3" spans="1:18" ht="184.5" customHeight="1" thickBot="1">
      <c r="A3" s="316"/>
      <c r="B3" s="318"/>
      <c r="C3" s="250" t="str">
        <f>Доходи!C12</f>
        <v>Затверджено по бюджету на рік з урахуванням змін</v>
      </c>
      <c r="D3" s="251" t="str">
        <f>Доходи!D12</f>
        <v>Виконано за 9 місяців 2023 року</v>
      </c>
      <c r="E3" s="252" t="s">
        <v>42</v>
      </c>
      <c r="F3" s="252" t="s">
        <v>39</v>
      </c>
      <c r="G3" s="252" t="s">
        <v>40</v>
      </c>
      <c r="H3" s="253" t="s">
        <v>16</v>
      </c>
      <c r="I3" s="261" t="s">
        <v>122</v>
      </c>
      <c r="J3" s="261" t="s">
        <v>124</v>
      </c>
      <c r="K3" s="255" t="str">
        <f>C3</f>
        <v>Затверджено по бюджету на рік з урахуванням змін</v>
      </c>
      <c r="L3" s="255" t="str">
        <f>D3</f>
        <v>Виконано за 9 місяців 2023 року</v>
      </c>
      <c r="M3" s="256" t="s">
        <v>42</v>
      </c>
      <c r="N3" s="257" t="s">
        <v>39</v>
      </c>
      <c r="O3" s="252" t="s">
        <v>40</v>
      </c>
      <c r="P3" s="254" t="s">
        <v>41</v>
      </c>
      <c r="Q3" s="310"/>
      <c r="R3" s="20"/>
    </row>
    <row r="4" spans="1:19" ht="18.75">
      <c r="A4" s="335" t="s">
        <v>55</v>
      </c>
      <c r="B4" s="341" t="s">
        <v>44</v>
      </c>
      <c r="C4" s="225">
        <v>15607190</v>
      </c>
      <c r="D4" s="226">
        <v>9586873.71</v>
      </c>
      <c r="E4" s="228">
        <f>D4</f>
        <v>9586873.71</v>
      </c>
      <c r="F4" s="227">
        <v>6878824</v>
      </c>
      <c r="G4" s="228">
        <v>416194.53</v>
      </c>
      <c r="H4" s="229"/>
      <c r="I4" s="342"/>
      <c r="J4" s="229">
        <v>0</v>
      </c>
      <c r="K4" s="323">
        <v>1670000</v>
      </c>
      <c r="L4" s="231">
        <v>73703.78</v>
      </c>
      <c r="M4" s="232"/>
      <c r="N4" s="149">
        <v>0</v>
      </c>
      <c r="O4" s="129">
        <v>0</v>
      </c>
      <c r="P4" s="230">
        <v>73703.78</v>
      </c>
      <c r="Q4" s="233">
        <f>L4+D4</f>
        <v>9660577.49</v>
      </c>
      <c r="R4" s="71">
        <f aca="true" t="shared" si="0" ref="R4:R10">SUM(E4+M4)</f>
        <v>9586873.71</v>
      </c>
      <c r="S4" s="277"/>
    </row>
    <row r="5" spans="1:19" ht="18.75">
      <c r="A5" s="335" t="s">
        <v>56</v>
      </c>
      <c r="B5" s="343" t="s">
        <v>4</v>
      </c>
      <c r="C5" s="141">
        <v>73743786.82</v>
      </c>
      <c r="D5" s="127">
        <v>51808335.69</v>
      </c>
      <c r="E5" s="128">
        <f aca="true" t="shared" si="1" ref="E5:E12">D5</f>
        <v>51808335.69</v>
      </c>
      <c r="F5" s="125">
        <v>38062637.17</v>
      </c>
      <c r="G5" s="142">
        <v>3827493.65</v>
      </c>
      <c r="H5" s="234"/>
      <c r="I5" s="344"/>
      <c r="J5" s="262">
        <v>0</v>
      </c>
      <c r="K5" s="324">
        <v>893609</v>
      </c>
      <c r="L5" s="235">
        <v>1678351.66</v>
      </c>
      <c r="M5" s="236">
        <v>1285367.66</v>
      </c>
      <c r="N5" s="237">
        <v>103024.59</v>
      </c>
      <c r="O5" s="238">
        <v>15060</v>
      </c>
      <c r="P5" s="242">
        <v>392984</v>
      </c>
      <c r="Q5" s="233">
        <f aca="true" t="shared" si="2" ref="Q5:Q28">L5+D5</f>
        <v>53486687.349999994</v>
      </c>
      <c r="R5" s="72">
        <f t="shared" si="0"/>
        <v>53093703.349999994</v>
      </c>
      <c r="S5" s="277"/>
    </row>
    <row r="6" spans="1:19" ht="18.75">
      <c r="A6" s="335" t="s">
        <v>57</v>
      </c>
      <c r="B6" s="343" t="s">
        <v>86</v>
      </c>
      <c r="C6" s="141">
        <v>3080200</v>
      </c>
      <c r="D6" s="127">
        <v>1622975.35</v>
      </c>
      <c r="E6" s="128">
        <f t="shared" si="1"/>
        <v>1622975.35</v>
      </c>
      <c r="F6" s="125"/>
      <c r="G6" s="259"/>
      <c r="H6" s="234"/>
      <c r="I6" s="123">
        <v>473068.48</v>
      </c>
      <c r="J6" s="234"/>
      <c r="K6" s="325">
        <v>1685000</v>
      </c>
      <c r="L6" s="129">
        <v>1199000</v>
      </c>
      <c r="M6" s="236"/>
      <c r="N6" s="237">
        <v>0</v>
      </c>
      <c r="O6" s="238">
        <v>0</v>
      </c>
      <c r="P6" s="242">
        <v>1199000</v>
      </c>
      <c r="Q6" s="233">
        <f t="shared" si="2"/>
        <v>2821975.35</v>
      </c>
      <c r="R6" s="72">
        <f t="shared" si="0"/>
        <v>1622975.35</v>
      </c>
      <c r="S6" s="277"/>
    </row>
    <row r="7" spans="1:19" ht="37.5">
      <c r="A7" s="335" t="s">
        <v>58</v>
      </c>
      <c r="B7" s="343" t="s">
        <v>5</v>
      </c>
      <c r="C7" s="141">
        <v>6622140</v>
      </c>
      <c r="D7" s="124">
        <v>4423619.26</v>
      </c>
      <c r="E7" s="128">
        <f t="shared" si="1"/>
        <v>4423619.26</v>
      </c>
      <c r="F7" s="125">
        <v>2769826.74</v>
      </c>
      <c r="G7" s="142">
        <v>9168.17</v>
      </c>
      <c r="H7" s="234"/>
      <c r="I7" s="123">
        <v>922140.67</v>
      </c>
      <c r="J7" s="234"/>
      <c r="K7" s="325">
        <v>36000</v>
      </c>
      <c r="L7" s="129">
        <v>25165</v>
      </c>
      <c r="M7" s="236">
        <v>5185</v>
      </c>
      <c r="N7" s="237">
        <v>4250.04</v>
      </c>
      <c r="O7" s="238">
        <v>0</v>
      </c>
      <c r="P7" s="242">
        <v>19980</v>
      </c>
      <c r="Q7" s="233">
        <f t="shared" si="2"/>
        <v>4448784.26</v>
      </c>
      <c r="R7" s="72">
        <f t="shared" si="0"/>
        <v>4428804.26</v>
      </c>
      <c r="S7" s="277"/>
    </row>
    <row r="8" spans="1:19" ht="18.75">
      <c r="A8" s="335" t="s">
        <v>59</v>
      </c>
      <c r="B8" s="343" t="s">
        <v>87</v>
      </c>
      <c r="C8" s="141">
        <v>5389300</v>
      </c>
      <c r="D8" s="122">
        <v>2969444.31</v>
      </c>
      <c r="E8" s="128">
        <f t="shared" si="1"/>
        <v>2969444.31</v>
      </c>
      <c r="F8" s="125">
        <v>2080910.42</v>
      </c>
      <c r="G8" s="142">
        <v>258973.48</v>
      </c>
      <c r="H8" s="234"/>
      <c r="I8" s="345"/>
      <c r="J8" s="234">
        <v>0</v>
      </c>
      <c r="K8" s="325">
        <v>32000</v>
      </c>
      <c r="L8" s="129">
        <v>8229</v>
      </c>
      <c r="M8" s="236">
        <v>8229</v>
      </c>
      <c r="N8" s="125"/>
      <c r="O8" s="124">
        <v>0</v>
      </c>
      <c r="P8" s="242"/>
      <c r="Q8" s="233">
        <f t="shared" si="2"/>
        <v>2977673.31</v>
      </c>
      <c r="R8" s="72">
        <f t="shared" si="0"/>
        <v>2977673.31</v>
      </c>
      <c r="S8" s="277"/>
    </row>
    <row r="9" spans="1:19" ht="18.75">
      <c r="A9" s="335" t="s">
        <v>60</v>
      </c>
      <c r="B9" s="343" t="s">
        <v>88</v>
      </c>
      <c r="C9" s="141">
        <v>2339986</v>
      </c>
      <c r="D9" s="124">
        <v>1479570.13</v>
      </c>
      <c r="E9" s="128">
        <f t="shared" si="1"/>
        <v>1479570.13</v>
      </c>
      <c r="F9" s="125">
        <v>913198.99</v>
      </c>
      <c r="G9" s="142">
        <v>71107.48</v>
      </c>
      <c r="H9" s="234"/>
      <c r="I9" s="345"/>
      <c r="J9" s="234">
        <v>0</v>
      </c>
      <c r="K9" s="325">
        <v>300000</v>
      </c>
      <c r="L9" s="129">
        <v>220000</v>
      </c>
      <c r="M9" s="236">
        <v>0</v>
      </c>
      <c r="N9" s="125"/>
      <c r="O9" s="124">
        <v>0</v>
      </c>
      <c r="P9" s="242">
        <v>220000</v>
      </c>
      <c r="Q9" s="233">
        <f t="shared" si="2"/>
        <v>1699570.13</v>
      </c>
      <c r="R9" s="72">
        <f t="shared" si="0"/>
        <v>1479570.13</v>
      </c>
      <c r="S9" s="277"/>
    </row>
    <row r="10" spans="1:19" ht="18.75">
      <c r="A10" s="336">
        <v>6000</v>
      </c>
      <c r="B10" s="346" t="s">
        <v>129</v>
      </c>
      <c r="C10" s="141">
        <v>5755330</v>
      </c>
      <c r="D10" s="129">
        <v>3416360.05</v>
      </c>
      <c r="E10" s="128">
        <f t="shared" si="1"/>
        <v>3416360.05</v>
      </c>
      <c r="F10" s="260"/>
      <c r="G10" s="259"/>
      <c r="H10" s="234"/>
      <c r="I10" s="345"/>
      <c r="J10" s="234">
        <v>0</v>
      </c>
      <c r="K10" s="325"/>
      <c r="L10" s="129"/>
      <c r="M10" s="236">
        <v>0</v>
      </c>
      <c r="N10" s="125">
        <v>0</v>
      </c>
      <c r="O10" s="124">
        <v>0</v>
      </c>
      <c r="P10" s="242"/>
      <c r="Q10" s="233">
        <f t="shared" si="2"/>
        <v>3416360.05</v>
      </c>
      <c r="R10" s="72">
        <f t="shared" si="0"/>
        <v>3416360.05</v>
      </c>
      <c r="S10" s="277"/>
    </row>
    <row r="11" spans="1:19" ht="130.5" customHeight="1" hidden="1">
      <c r="A11" s="337" t="s">
        <v>102</v>
      </c>
      <c r="B11" s="347" t="s">
        <v>118</v>
      </c>
      <c r="C11" s="141"/>
      <c r="D11" s="129"/>
      <c r="E11" s="128">
        <f t="shared" si="1"/>
        <v>0</v>
      </c>
      <c r="F11" s="125"/>
      <c r="G11" s="142"/>
      <c r="H11" s="234"/>
      <c r="I11" s="345"/>
      <c r="J11" s="234"/>
      <c r="K11" s="325"/>
      <c r="L11" s="129"/>
      <c r="M11" s="236"/>
      <c r="N11" s="125"/>
      <c r="O11" s="124"/>
      <c r="P11" s="242"/>
      <c r="Q11" s="233">
        <f t="shared" si="2"/>
        <v>0</v>
      </c>
      <c r="R11" s="72"/>
      <c r="S11" s="277"/>
    </row>
    <row r="12" spans="1:19" ht="18.75">
      <c r="A12" s="338" t="s">
        <v>89</v>
      </c>
      <c r="B12" s="348" t="s">
        <v>90</v>
      </c>
      <c r="C12" s="141">
        <v>510500</v>
      </c>
      <c r="D12" s="129">
        <v>200398.59</v>
      </c>
      <c r="E12" s="128">
        <f t="shared" si="1"/>
        <v>200398.59</v>
      </c>
      <c r="F12" s="125">
        <v>0</v>
      </c>
      <c r="G12" s="142">
        <v>0</v>
      </c>
      <c r="H12" s="234"/>
      <c r="I12" s="345"/>
      <c r="J12" s="234">
        <v>0</v>
      </c>
      <c r="K12" s="325">
        <v>15000</v>
      </c>
      <c r="L12" s="129">
        <v>14989.21</v>
      </c>
      <c r="M12" s="236">
        <v>14989.21</v>
      </c>
      <c r="N12" s="125">
        <v>0</v>
      </c>
      <c r="O12" s="124">
        <v>0</v>
      </c>
      <c r="P12" s="242"/>
      <c r="Q12" s="233">
        <f t="shared" si="2"/>
        <v>215387.8</v>
      </c>
      <c r="R12" s="72">
        <f>SUM(E12+M12)</f>
        <v>215387.8</v>
      </c>
      <c r="S12" s="277"/>
    </row>
    <row r="13" spans="1:19" ht="37.5" hidden="1">
      <c r="A13" s="339">
        <v>7324</v>
      </c>
      <c r="B13" s="349" t="s">
        <v>104</v>
      </c>
      <c r="C13" s="141"/>
      <c r="D13" s="129"/>
      <c r="E13" s="128"/>
      <c r="F13" s="125"/>
      <c r="G13" s="142"/>
      <c r="H13" s="234"/>
      <c r="I13" s="345"/>
      <c r="J13" s="234"/>
      <c r="K13" s="326"/>
      <c r="L13" s="129"/>
      <c r="M13" s="236"/>
      <c r="N13" s="125"/>
      <c r="O13" s="124"/>
      <c r="P13" s="131"/>
      <c r="Q13" s="233">
        <f t="shared" si="2"/>
        <v>0</v>
      </c>
      <c r="R13" s="72"/>
      <c r="S13" s="277"/>
    </row>
    <row r="14" spans="1:19" ht="19.5" customHeight="1" hidden="1">
      <c r="A14" s="339">
        <v>7325</v>
      </c>
      <c r="B14" s="348" t="s">
        <v>100</v>
      </c>
      <c r="C14" s="141"/>
      <c r="D14" s="129"/>
      <c r="E14" s="128"/>
      <c r="F14" s="125"/>
      <c r="G14" s="142"/>
      <c r="H14" s="234"/>
      <c r="I14" s="345"/>
      <c r="J14" s="234"/>
      <c r="K14" s="326"/>
      <c r="L14" s="129"/>
      <c r="M14" s="236"/>
      <c r="N14" s="125"/>
      <c r="O14" s="124"/>
      <c r="P14" s="131"/>
      <c r="Q14" s="233">
        <f t="shared" si="2"/>
        <v>0</v>
      </c>
      <c r="R14" s="72"/>
      <c r="S14" s="277"/>
    </row>
    <row r="15" spans="1:19" ht="75" hidden="1">
      <c r="A15" s="339">
        <v>7330</v>
      </c>
      <c r="B15" s="348" t="s">
        <v>101</v>
      </c>
      <c r="C15" s="141"/>
      <c r="D15" s="129"/>
      <c r="E15" s="128"/>
      <c r="F15" s="125"/>
      <c r="G15" s="142"/>
      <c r="H15" s="234"/>
      <c r="I15" s="345"/>
      <c r="J15" s="234"/>
      <c r="K15" s="326"/>
      <c r="L15" s="129"/>
      <c r="M15" s="236"/>
      <c r="N15" s="125"/>
      <c r="O15" s="124"/>
      <c r="P15" s="131"/>
      <c r="Q15" s="233">
        <f t="shared" si="2"/>
        <v>0</v>
      </c>
      <c r="R15" s="72"/>
      <c r="S15" s="277"/>
    </row>
    <row r="16" spans="1:19" ht="0.75" customHeight="1">
      <c r="A16" s="339">
        <v>7363</v>
      </c>
      <c r="B16" s="349" t="s">
        <v>125</v>
      </c>
      <c r="C16" s="141"/>
      <c r="D16" s="129"/>
      <c r="E16" s="128"/>
      <c r="F16" s="125"/>
      <c r="G16" s="142"/>
      <c r="H16" s="234"/>
      <c r="I16" s="345"/>
      <c r="J16" s="234"/>
      <c r="K16" s="325"/>
      <c r="L16" s="129"/>
      <c r="M16" s="236"/>
      <c r="N16" s="125"/>
      <c r="O16" s="124"/>
      <c r="P16" s="131"/>
      <c r="Q16" s="233">
        <f t="shared" si="2"/>
        <v>0</v>
      </c>
      <c r="R16" s="72"/>
      <c r="S16" s="277"/>
    </row>
    <row r="17" spans="1:19" ht="75">
      <c r="A17" s="338" t="s">
        <v>91</v>
      </c>
      <c r="B17" s="348" t="s">
        <v>92</v>
      </c>
      <c r="C17" s="141">
        <v>2389920</v>
      </c>
      <c r="D17" s="129">
        <v>386435.2</v>
      </c>
      <c r="E17" s="128">
        <v>386435.2</v>
      </c>
      <c r="F17" s="125">
        <v>0</v>
      </c>
      <c r="G17" s="142">
        <v>0</v>
      </c>
      <c r="H17" s="234"/>
      <c r="I17" s="345"/>
      <c r="J17" s="234">
        <v>0</v>
      </c>
      <c r="K17" s="325">
        <v>200000</v>
      </c>
      <c r="L17" s="129">
        <v>85977.49</v>
      </c>
      <c r="M17" s="236">
        <v>85977.49</v>
      </c>
      <c r="N17" s="125">
        <v>0</v>
      </c>
      <c r="O17" s="124">
        <v>0</v>
      </c>
      <c r="P17" s="131"/>
      <c r="Q17" s="233">
        <f t="shared" si="2"/>
        <v>472412.69</v>
      </c>
      <c r="R17" s="72">
        <f>SUM(E17+M17)</f>
        <v>472412.69</v>
      </c>
      <c r="S17" s="277"/>
    </row>
    <row r="18" spans="1:19" ht="39.75" customHeight="1">
      <c r="A18" s="339">
        <v>7670</v>
      </c>
      <c r="B18" s="348" t="s">
        <v>134</v>
      </c>
      <c r="C18" s="141"/>
      <c r="D18" s="124"/>
      <c r="E18" s="142"/>
      <c r="F18" s="125"/>
      <c r="G18" s="142"/>
      <c r="H18" s="234"/>
      <c r="I18" s="345"/>
      <c r="J18" s="234"/>
      <c r="K18" s="326">
        <v>581750</v>
      </c>
      <c r="L18" s="129">
        <v>81750</v>
      </c>
      <c r="M18" s="236"/>
      <c r="N18" s="125"/>
      <c r="O18" s="124"/>
      <c r="P18" s="242">
        <v>81750</v>
      </c>
      <c r="Q18" s="233">
        <f t="shared" si="2"/>
        <v>81750</v>
      </c>
      <c r="R18" s="72"/>
      <c r="S18" s="277"/>
    </row>
    <row r="19" spans="1:19" ht="30" customHeight="1" hidden="1">
      <c r="A19" s="339">
        <v>7540</v>
      </c>
      <c r="B19" s="350" t="s">
        <v>123</v>
      </c>
      <c r="C19" s="141"/>
      <c r="D19" s="124"/>
      <c r="E19" s="142"/>
      <c r="F19" s="125"/>
      <c r="G19" s="142"/>
      <c r="H19" s="234"/>
      <c r="I19" s="345"/>
      <c r="J19" s="234"/>
      <c r="K19" s="326"/>
      <c r="L19" s="129"/>
      <c r="M19" s="236"/>
      <c r="N19" s="125"/>
      <c r="O19" s="124"/>
      <c r="P19" s="242"/>
      <c r="Q19" s="233">
        <f t="shared" si="2"/>
        <v>0</v>
      </c>
      <c r="R19" s="72"/>
      <c r="S19" s="277"/>
    </row>
    <row r="20" spans="1:19" ht="40.5" customHeight="1">
      <c r="A20" s="339">
        <v>8220</v>
      </c>
      <c r="B20" s="351" t="s">
        <v>136</v>
      </c>
      <c r="C20" s="141">
        <v>210000</v>
      </c>
      <c r="D20" s="124">
        <v>157539</v>
      </c>
      <c r="E20" s="142">
        <v>157539</v>
      </c>
      <c r="F20" s="125"/>
      <c r="G20" s="142"/>
      <c r="H20" s="234"/>
      <c r="I20" s="345"/>
      <c r="J20" s="234"/>
      <c r="K20" s="325"/>
      <c r="L20" s="129"/>
      <c r="M20" s="236"/>
      <c r="N20" s="125"/>
      <c r="O20" s="124"/>
      <c r="P20" s="242"/>
      <c r="Q20" s="233">
        <f t="shared" si="2"/>
        <v>157539</v>
      </c>
      <c r="R20" s="72"/>
      <c r="S20" s="277"/>
    </row>
    <row r="21" spans="1:19" ht="40.5" customHeight="1">
      <c r="A21" s="339">
        <v>8240</v>
      </c>
      <c r="B21" s="351" t="s">
        <v>135</v>
      </c>
      <c r="C21" s="141"/>
      <c r="D21" s="124"/>
      <c r="E21" s="142"/>
      <c r="F21" s="125"/>
      <c r="G21" s="142"/>
      <c r="H21" s="234"/>
      <c r="I21" s="345"/>
      <c r="J21" s="234"/>
      <c r="K21" s="325">
        <v>500000</v>
      </c>
      <c r="L21" s="129">
        <v>480000</v>
      </c>
      <c r="M21" s="236"/>
      <c r="N21" s="125"/>
      <c r="O21" s="124"/>
      <c r="P21" s="242">
        <v>480000</v>
      </c>
      <c r="Q21" s="233">
        <f t="shared" si="2"/>
        <v>480000</v>
      </c>
      <c r="R21" s="72"/>
      <c r="S21" s="277"/>
    </row>
    <row r="22" spans="1:19" ht="42" customHeight="1">
      <c r="A22" s="339">
        <v>8311</v>
      </c>
      <c r="B22" s="352" t="s">
        <v>114</v>
      </c>
      <c r="C22" s="141"/>
      <c r="D22" s="124"/>
      <c r="E22" s="142"/>
      <c r="F22" s="125"/>
      <c r="G22" s="142"/>
      <c r="H22" s="234"/>
      <c r="I22" s="345"/>
      <c r="J22" s="234"/>
      <c r="K22" s="327">
        <v>103000</v>
      </c>
      <c r="L22" s="263">
        <v>26300</v>
      </c>
      <c r="M22" s="263">
        <v>26300</v>
      </c>
      <c r="N22" s="142"/>
      <c r="O22" s="124"/>
      <c r="P22" s="242"/>
      <c r="Q22" s="233">
        <f t="shared" si="2"/>
        <v>26300</v>
      </c>
      <c r="R22" s="72"/>
      <c r="S22" s="277"/>
    </row>
    <row r="23" spans="1:19" ht="37.5" hidden="1">
      <c r="A23" s="338" t="s">
        <v>93</v>
      </c>
      <c r="B23" s="348" t="s">
        <v>94</v>
      </c>
      <c r="C23" s="141"/>
      <c r="D23" s="122"/>
      <c r="E23" s="239"/>
      <c r="F23" s="125">
        <v>0</v>
      </c>
      <c r="G23" s="142">
        <v>0</v>
      </c>
      <c r="H23" s="234"/>
      <c r="I23" s="345"/>
      <c r="J23" s="234">
        <v>0</v>
      </c>
      <c r="K23" s="326">
        <v>0</v>
      </c>
      <c r="L23" s="129">
        <v>0</v>
      </c>
      <c r="M23" s="236">
        <v>0</v>
      </c>
      <c r="N23" s="237">
        <v>0</v>
      </c>
      <c r="O23" s="238">
        <v>0</v>
      </c>
      <c r="P23" s="242">
        <v>0</v>
      </c>
      <c r="Q23" s="233">
        <f t="shared" si="2"/>
        <v>0</v>
      </c>
      <c r="R23" s="72">
        <f>SUM(E23+M23)</f>
        <v>0</v>
      </c>
      <c r="S23" s="277"/>
    </row>
    <row r="24" spans="1:19" ht="19.5" customHeight="1">
      <c r="A24" s="338" t="s">
        <v>62</v>
      </c>
      <c r="B24" s="348" t="s">
        <v>29</v>
      </c>
      <c r="C24" s="240">
        <v>900000</v>
      </c>
      <c r="D24" s="238">
        <v>0</v>
      </c>
      <c r="E24" s="236"/>
      <c r="F24" s="237">
        <v>0</v>
      </c>
      <c r="G24" s="236">
        <v>0</v>
      </c>
      <c r="H24" s="241"/>
      <c r="I24" s="353"/>
      <c r="J24" s="241"/>
      <c r="K24" s="326">
        <v>0</v>
      </c>
      <c r="L24" s="129">
        <v>0</v>
      </c>
      <c r="M24" s="236">
        <v>0</v>
      </c>
      <c r="N24" s="125">
        <v>0</v>
      </c>
      <c r="O24" s="124">
        <v>0</v>
      </c>
      <c r="P24" s="242">
        <v>0</v>
      </c>
      <c r="Q24" s="233">
        <f t="shared" si="2"/>
        <v>0</v>
      </c>
      <c r="R24" s="72">
        <f>SUM(E24+M24)</f>
        <v>0</v>
      </c>
      <c r="S24" s="277"/>
    </row>
    <row r="25" spans="1:19" ht="21" customHeight="1" hidden="1">
      <c r="A25" s="338" t="s">
        <v>95</v>
      </c>
      <c r="B25" s="354" t="s">
        <v>96</v>
      </c>
      <c r="C25" s="141"/>
      <c r="D25" s="122"/>
      <c r="E25" s="239"/>
      <c r="F25" s="125">
        <v>0</v>
      </c>
      <c r="G25" s="142">
        <v>0</v>
      </c>
      <c r="H25" s="234"/>
      <c r="I25" s="345"/>
      <c r="J25" s="234">
        <v>0</v>
      </c>
      <c r="K25" s="326">
        <v>0</v>
      </c>
      <c r="L25" s="129">
        <v>0</v>
      </c>
      <c r="M25" s="236">
        <v>0</v>
      </c>
      <c r="N25" s="125">
        <v>0</v>
      </c>
      <c r="O25" s="124">
        <v>0</v>
      </c>
      <c r="P25" s="242">
        <v>0</v>
      </c>
      <c r="Q25" s="233">
        <f t="shared" si="2"/>
        <v>0</v>
      </c>
      <c r="R25" s="72">
        <f>SUM(E25+M25)</f>
        <v>0</v>
      </c>
      <c r="S25" s="277"/>
    </row>
    <row r="26" spans="1:19" ht="16.5" customHeight="1" hidden="1">
      <c r="A26" s="339">
        <v>9750</v>
      </c>
      <c r="B26" s="349" t="s">
        <v>103</v>
      </c>
      <c r="C26" s="234"/>
      <c r="D26" s="124"/>
      <c r="E26" s="142"/>
      <c r="F26" s="125"/>
      <c r="G26" s="142"/>
      <c r="H26" s="234"/>
      <c r="I26" s="345"/>
      <c r="J26" s="234"/>
      <c r="K26" s="326"/>
      <c r="L26" s="129"/>
      <c r="M26" s="236"/>
      <c r="N26" s="125"/>
      <c r="O26" s="124"/>
      <c r="P26" s="242"/>
      <c r="Q26" s="233">
        <f t="shared" si="2"/>
        <v>0</v>
      </c>
      <c r="R26" s="72"/>
      <c r="S26" s="277"/>
    </row>
    <row r="27" spans="1:19" ht="18.75" customHeight="1">
      <c r="A27" s="338" t="s">
        <v>97</v>
      </c>
      <c r="B27" s="348" t="s">
        <v>85</v>
      </c>
      <c r="C27" s="141">
        <v>790000</v>
      </c>
      <c r="D27" s="124">
        <v>396033.26</v>
      </c>
      <c r="E27" s="142">
        <v>396033.26</v>
      </c>
      <c r="F27" s="125">
        <v>0</v>
      </c>
      <c r="G27" s="142"/>
      <c r="H27" s="234"/>
      <c r="I27" s="345"/>
      <c r="J27" s="234"/>
      <c r="K27" s="326"/>
      <c r="L27" s="129"/>
      <c r="M27" s="236">
        <v>0</v>
      </c>
      <c r="N27" s="237">
        <v>0</v>
      </c>
      <c r="O27" s="238">
        <v>0</v>
      </c>
      <c r="P27" s="242"/>
      <c r="Q27" s="233">
        <f t="shared" si="2"/>
        <v>396033.26</v>
      </c>
      <c r="R27" s="72">
        <f>SUM(E27+M27)</f>
        <v>396033.26</v>
      </c>
      <c r="S27" s="277"/>
    </row>
    <row r="28" spans="1:19" ht="78" customHeight="1" thickBot="1">
      <c r="A28" s="338" t="s">
        <v>98</v>
      </c>
      <c r="B28" s="355" t="s">
        <v>99</v>
      </c>
      <c r="C28" s="356">
        <v>150000</v>
      </c>
      <c r="D28" s="329">
        <v>50000</v>
      </c>
      <c r="E28" s="246">
        <v>50000</v>
      </c>
      <c r="F28" s="357">
        <v>0</v>
      </c>
      <c r="G28" s="246">
        <v>0</v>
      </c>
      <c r="H28" s="358"/>
      <c r="I28" s="359"/>
      <c r="J28" s="243">
        <v>0</v>
      </c>
      <c r="K28" s="328"/>
      <c r="L28" s="329"/>
      <c r="M28" s="330">
        <v>0</v>
      </c>
      <c r="N28" s="331">
        <v>0</v>
      </c>
      <c r="O28" s="332">
        <v>0</v>
      </c>
      <c r="P28" s="333"/>
      <c r="Q28" s="334">
        <f t="shared" si="2"/>
        <v>50000</v>
      </c>
      <c r="R28" s="73">
        <f>SUM(E28+M28)</f>
        <v>50000</v>
      </c>
      <c r="S28" s="277"/>
    </row>
    <row r="29" spans="1:19" ht="18" customHeight="1" hidden="1">
      <c r="A29" s="22"/>
      <c r="B29" s="340"/>
      <c r="C29" s="148"/>
      <c r="D29" s="147"/>
      <c r="E29" s="149"/>
      <c r="F29" s="239"/>
      <c r="G29" s="239"/>
      <c r="H29" s="145"/>
      <c r="I29" s="145"/>
      <c r="J29" s="126"/>
      <c r="K29" s="321"/>
      <c r="L29" s="147"/>
      <c r="M29" s="322"/>
      <c r="N29" s="232"/>
      <c r="O29" s="235"/>
      <c r="P29" s="235"/>
      <c r="Q29" s="244">
        <f>SUM(D29+L29)</f>
        <v>0</v>
      </c>
      <c r="R29" s="72">
        <f>SUM(E29+M29)</f>
        <v>0</v>
      </c>
      <c r="S29" s="277"/>
    </row>
    <row r="30" spans="1:19" ht="16.5" hidden="1" thickBot="1">
      <c r="A30" s="22"/>
      <c r="B30" s="50"/>
      <c r="C30" s="146" t="e">
        <f>#REF!+#REF!+#REF!+#REF!+#REF!</f>
        <v>#REF!</v>
      </c>
      <c r="D30" s="146" t="e">
        <f>#REF!+#REF!+#REF!+#REF!+#REF!</f>
        <v>#REF!</v>
      </c>
      <c r="E30" s="234" t="e">
        <f>#REF!+#REF!+#REF!+#REF!+#REF!</f>
        <v>#REF!</v>
      </c>
      <c r="F30" s="124" t="e">
        <f>#REF!+#REF!+#REF!+#REF!+#REF!</f>
        <v>#REF!</v>
      </c>
      <c r="G30" s="124" t="e">
        <f>#REF!+#REF!+#REF!+#REF!+#REF!</f>
        <v>#REF!</v>
      </c>
      <c r="H30" s="124" t="e">
        <f>#REF!+#REF!+#REF!+#REF!+#REF!</f>
        <v>#REF!</v>
      </c>
      <c r="I30" s="124"/>
      <c r="J30" s="123" t="e">
        <f>#REF!+#REF!+#REF!+#REF!+#REF!</f>
        <v>#REF!</v>
      </c>
      <c r="K30" s="245" t="e">
        <f>#REF!+#REF!+#REF!+#REF!+#REF!</f>
        <v>#REF!</v>
      </c>
      <c r="L30" s="146" t="e">
        <f>#REF!+#REF!+#REF!+#REF!+#REF!</f>
        <v>#REF!</v>
      </c>
      <c r="M30" s="119" t="e">
        <f>#REF!+#REF!+#REF!+#REF!+#REF!</f>
        <v>#REF!</v>
      </c>
      <c r="N30" s="142" t="e">
        <f>#REF!+#REF!+#REF!+#REF!+#REF!</f>
        <v>#REF!</v>
      </c>
      <c r="O30" s="124" t="e">
        <f>#REF!+#REF!+#REF!+#REF!+#REF!</f>
        <v>#REF!</v>
      </c>
      <c r="P30" s="124" t="e">
        <f>#REF!+#REF!+#REF!+#REF!+#REF!</f>
        <v>#REF!</v>
      </c>
      <c r="Q30" s="144" t="e">
        <f>SUM(D30+L30)</f>
        <v>#REF!</v>
      </c>
      <c r="R30" s="75" t="e">
        <f>R33+R35+R36+#REF!+#REF!+#REF!+R38+R39+R40+#REF!+#REF!+#REF!</f>
        <v>#REF!</v>
      </c>
      <c r="S30" s="277"/>
    </row>
    <row r="31" spans="1:19" ht="16.5" hidden="1" thickBot="1">
      <c r="A31" s="23"/>
      <c r="B31" s="70"/>
      <c r="C31" s="148"/>
      <c r="D31" s="148"/>
      <c r="E31" s="145"/>
      <c r="F31" s="246"/>
      <c r="G31" s="145"/>
      <c r="H31" s="145"/>
      <c r="I31" s="145"/>
      <c r="J31" s="130"/>
      <c r="K31" s="247"/>
      <c r="L31" s="148"/>
      <c r="M31" s="145"/>
      <c r="N31" s="239"/>
      <c r="O31" s="145"/>
      <c r="P31" s="122"/>
      <c r="Q31" s="248">
        <f>SUM(D31+L31)</f>
        <v>0</v>
      </c>
      <c r="R31" s="75"/>
      <c r="S31" s="277"/>
    </row>
    <row r="32" spans="1:19" ht="19.5" thickBot="1">
      <c r="A32" s="44"/>
      <c r="B32" s="224" t="s">
        <v>8</v>
      </c>
      <c r="C32" s="249">
        <f aca="true" t="shared" si="3" ref="C32:Q32">SUM(C4:C28)</f>
        <v>117488352.82</v>
      </c>
      <c r="D32" s="249">
        <f t="shared" si="3"/>
        <v>76497584.55000001</v>
      </c>
      <c r="E32" s="249">
        <f t="shared" si="3"/>
        <v>76497584.55000001</v>
      </c>
      <c r="F32" s="249">
        <f t="shared" si="3"/>
        <v>50705397.32000001</v>
      </c>
      <c r="G32" s="249">
        <f t="shared" si="3"/>
        <v>4582937.3100000005</v>
      </c>
      <c r="H32" s="249">
        <f t="shared" si="3"/>
        <v>0</v>
      </c>
      <c r="I32" s="249">
        <f t="shared" si="3"/>
        <v>1395209.15</v>
      </c>
      <c r="J32" s="249">
        <f t="shared" si="3"/>
        <v>0</v>
      </c>
      <c r="K32" s="249">
        <f t="shared" si="3"/>
        <v>6016359</v>
      </c>
      <c r="L32" s="249">
        <f t="shared" si="3"/>
        <v>3893466.14</v>
      </c>
      <c r="M32" s="249">
        <f t="shared" si="3"/>
        <v>1426048.3599999999</v>
      </c>
      <c r="N32" s="249">
        <f t="shared" si="3"/>
        <v>107274.62999999999</v>
      </c>
      <c r="O32" s="249">
        <f t="shared" si="3"/>
        <v>15060</v>
      </c>
      <c r="P32" s="249">
        <f t="shared" si="3"/>
        <v>2467417.7800000003</v>
      </c>
      <c r="Q32" s="249">
        <f t="shared" si="3"/>
        <v>80391050.69</v>
      </c>
      <c r="R32" s="117" t="e">
        <f>SUM(R4:R30)</f>
        <v>#REF!</v>
      </c>
      <c r="S32" s="277"/>
    </row>
    <row r="33" spans="1:19" ht="15.75" hidden="1">
      <c r="A33" s="21" t="s">
        <v>61</v>
      </c>
      <c r="B33" s="55" t="s">
        <v>29</v>
      </c>
      <c r="C33" s="133"/>
      <c r="D33" s="92"/>
      <c r="E33" s="93"/>
      <c r="F33" s="94"/>
      <c r="G33" s="95"/>
      <c r="H33" s="96"/>
      <c r="I33" s="96"/>
      <c r="J33" s="97"/>
      <c r="K33" s="76"/>
      <c r="L33" s="98"/>
      <c r="M33" s="99"/>
      <c r="N33" s="100"/>
      <c r="O33" s="101"/>
      <c r="P33" s="102"/>
      <c r="Q33" s="90">
        <f aca="true" t="shared" si="4" ref="Q33:Q40">SUM(D33+L33)</f>
        <v>0</v>
      </c>
      <c r="R33" s="71"/>
      <c r="S33" s="66"/>
    </row>
    <row r="34" spans="1:19" ht="15.75" hidden="1">
      <c r="A34" s="39" t="s">
        <v>51</v>
      </c>
      <c r="B34" s="56" t="s">
        <v>52</v>
      </c>
      <c r="C34" s="134"/>
      <c r="D34" s="103">
        <f>E34+J34</f>
        <v>0</v>
      </c>
      <c r="E34" s="84"/>
      <c r="F34" s="104"/>
      <c r="G34" s="105"/>
      <c r="H34" s="106"/>
      <c r="I34" s="106"/>
      <c r="J34" s="107"/>
      <c r="K34" s="77"/>
      <c r="L34" s="108"/>
      <c r="M34" s="109"/>
      <c r="N34" s="110"/>
      <c r="O34" s="111"/>
      <c r="P34" s="112"/>
      <c r="Q34" s="83">
        <f t="shared" si="4"/>
        <v>0</v>
      </c>
      <c r="R34" s="78"/>
      <c r="S34" s="66"/>
    </row>
    <row r="35" spans="1:19" ht="31.5" customHeight="1" hidden="1">
      <c r="A35" s="22" t="s">
        <v>30</v>
      </c>
      <c r="B35" s="56" t="s">
        <v>31</v>
      </c>
      <c r="C35" s="134"/>
      <c r="D35" s="103">
        <f>E35+J35</f>
        <v>0</v>
      </c>
      <c r="E35" s="113"/>
      <c r="F35" s="114"/>
      <c r="G35" s="115"/>
      <c r="H35" s="85"/>
      <c r="I35" s="85"/>
      <c r="J35" s="89"/>
      <c r="K35" s="74"/>
      <c r="L35" s="91"/>
      <c r="M35" s="116"/>
      <c r="N35" s="86"/>
      <c r="O35" s="87"/>
      <c r="P35" s="88"/>
      <c r="Q35" s="83">
        <f t="shared" si="4"/>
        <v>0</v>
      </c>
      <c r="R35" s="72">
        <f>SUM(E35+M35)</f>
        <v>0</v>
      </c>
      <c r="S35" s="66"/>
    </row>
    <row r="36" spans="1:19" ht="94.5" customHeight="1" hidden="1">
      <c r="A36" s="22" t="s">
        <v>32</v>
      </c>
      <c r="B36" s="57" t="s">
        <v>33</v>
      </c>
      <c r="C36" s="134"/>
      <c r="D36" s="103">
        <f>E36+J36</f>
        <v>0</v>
      </c>
      <c r="E36" s="113"/>
      <c r="F36" s="114"/>
      <c r="G36" s="115"/>
      <c r="H36" s="85"/>
      <c r="I36" s="85"/>
      <c r="J36" s="89"/>
      <c r="K36" s="74"/>
      <c r="L36" s="91"/>
      <c r="M36" s="116"/>
      <c r="N36" s="86"/>
      <c r="O36" s="87"/>
      <c r="P36" s="88"/>
      <c r="Q36" s="83">
        <f t="shared" si="4"/>
        <v>0</v>
      </c>
      <c r="R36" s="72">
        <f>SUM(E36+M36)</f>
        <v>0</v>
      </c>
      <c r="S36" s="66"/>
    </row>
    <row r="37" spans="1:19" ht="126" hidden="1">
      <c r="A37" s="22" t="s">
        <v>22</v>
      </c>
      <c r="B37" s="58" t="s">
        <v>23</v>
      </c>
      <c r="C37" s="134"/>
      <c r="D37" s="103">
        <f>E37+J37</f>
        <v>0</v>
      </c>
      <c r="E37" s="113"/>
      <c r="F37" s="114"/>
      <c r="G37" s="115"/>
      <c r="H37" s="85"/>
      <c r="I37" s="85"/>
      <c r="J37" s="89"/>
      <c r="K37" s="74"/>
      <c r="L37" s="91"/>
      <c r="M37" s="116"/>
      <c r="N37" s="86"/>
      <c r="O37" s="87"/>
      <c r="P37" s="88"/>
      <c r="Q37" s="83">
        <f t="shared" si="4"/>
        <v>0</v>
      </c>
      <c r="R37" s="72">
        <f>SUM(E37+M37)</f>
        <v>0</v>
      </c>
      <c r="S37" s="66"/>
    </row>
    <row r="38" spans="1:19" ht="78.75" hidden="1">
      <c r="A38" s="23" t="s">
        <v>35</v>
      </c>
      <c r="B38" s="53" t="s">
        <v>36</v>
      </c>
      <c r="C38" s="135"/>
      <c r="D38" s="54"/>
      <c r="E38" s="54"/>
      <c r="F38" s="54"/>
      <c r="G38" s="59"/>
      <c r="H38" s="60"/>
      <c r="I38" s="60"/>
      <c r="J38" s="60"/>
      <c r="K38" s="79"/>
      <c r="L38" s="80"/>
      <c r="M38" s="80"/>
      <c r="N38" s="80"/>
      <c r="O38" s="80"/>
      <c r="P38" s="81"/>
      <c r="Q38" s="83">
        <f t="shared" si="4"/>
        <v>0</v>
      </c>
      <c r="R38" s="82"/>
      <c r="S38" s="66"/>
    </row>
    <row r="39" spans="1:19" ht="78.75" hidden="1">
      <c r="A39" s="22" t="s">
        <v>25</v>
      </c>
      <c r="B39" s="46" t="s">
        <v>26</v>
      </c>
      <c r="C39" s="136"/>
      <c r="D39" s="42"/>
      <c r="E39" s="42"/>
      <c r="F39" s="42"/>
      <c r="G39" s="42"/>
      <c r="H39" s="42"/>
      <c r="I39" s="42"/>
      <c r="J39" s="42"/>
      <c r="K39" s="52"/>
      <c r="L39" s="52"/>
      <c r="M39" s="52"/>
      <c r="N39" s="52"/>
      <c r="O39" s="52"/>
      <c r="P39" s="52"/>
      <c r="Q39" s="83">
        <f t="shared" si="4"/>
        <v>0</v>
      </c>
      <c r="R39" s="82"/>
      <c r="S39" s="66"/>
    </row>
    <row r="40" spans="1:19" ht="16.5" customHeight="1" hidden="1" thickBot="1">
      <c r="A40" s="40" t="s">
        <v>37</v>
      </c>
      <c r="B40" s="47" t="s">
        <v>38</v>
      </c>
      <c r="C40" s="137"/>
      <c r="D40" s="45"/>
      <c r="E40" s="45"/>
      <c r="F40" s="43"/>
      <c r="G40" s="43"/>
      <c r="H40" s="43"/>
      <c r="I40" s="43"/>
      <c r="J40" s="43"/>
      <c r="K40" s="61"/>
      <c r="L40" s="61"/>
      <c r="M40" s="61"/>
      <c r="N40" s="61"/>
      <c r="O40" s="61"/>
      <c r="P40" s="61"/>
      <c r="Q40" s="83">
        <f t="shared" si="4"/>
        <v>0</v>
      </c>
      <c r="R40" s="69"/>
      <c r="S40" s="66"/>
    </row>
    <row r="41" spans="1:17" s="48" customFormat="1" ht="30.75" customHeight="1">
      <c r="A41" s="35"/>
      <c r="B41" s="319" t="s">
        <v>130</v>
      </c>
      <c r="C41" s="319"/>
      <c r="D41" s="13"/>
      <c r="E41" s="118"/>
      <c r="F41" s="13"/>
      <c r="G41" s="13"/>
      <c r="H41" s="13"/>
      <c r="I41" s="13"/>
      <c r="J41" s="13"/>
      <c r="K41" s="13"/>
      <c r="L41" s="314" t="s">
        <v>131</v>
      </c>
      <c r="M41" s="314"/>
      <c r="N41" s="314"/>
      <c r="O41" s="314"/>
      <c r="P41" s="13"/>
      <c r="Q41" s="36"/>
    </row>
    <row r="42" spans="1:17" ht="20.25">
      <c r="A42" s="35"/>
      <c r="B42" s="143" t="s">
        <v>115</v>
      </c>
      <c r="C42" s="275"/>
      <c r="D42" s="13"/>
      <c r="E42" s="13"/>
      <c r="F42" s="13"/>
      <c r="G42" s="13"/>
      <c r="H42" s="13"/>
      <c r="I42" s="13"/>
      <c r="J42" s="13"/>
      <c r="K42" s="13"/>
      <c r="L42" s="13"/>
      <c r="M42" s="37"/>
      <c r="N42" s="37"/>
      <c r="O42" s="37"/>
      <c r="P42" s="13"/>
      <c r="Q42" s="36"/>
    </row>
    <row r="43" spans="1:17" ht="18.75">
      <c r="A43" s="35"/>
      <c r="B43" s="38"/>
      <c r="C43" s="138"/>
      <c r="D43" s="13"/>
      <c r="E43" s="4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6"/>
    </row>
    <row r="44" spans="1:17" ht="18.75">
      <c r="A44" s="24"/>
      <c r="B44" s="27"/>
      <c r="C44" s="1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7" ht="18.75">
      <c r="A45" s="28"/>
      <c r="B45" s="306"/>
      <c r="C45" s="306"/>
      <c r="D45" s="306"/>
      <c r="E45" s="306"/>
      <c r="F45" s="29"/>
      <c r="G45" s="29"/>
      <c r="H45" s="29"/>
      <c r="I45" s="29"/>
      <c r="J45" s="29"/>
      <c r="K45" s="30"/>
      <c r="L45" s="30"/>
      <c r="M45" s="30"/>
      <c r="N45" s="305"/>
      <c r="O45" s="305"/>
      <c r="P45" s="305"/>
      <c r="Q45" s="276"/>
    </row>
    <row r="46" spans="1:17" ht="18.75">
      <c r="A46" s="32"/>
      <c r="B46" s="306"/>
      <c r="C46" s="306"/>
      <c r="D46" s="306"/>
      <c r="E46" s="306"/>
      <c r="F46" s="29"/>
      <c r="G46" s="29"/>
      <c r="H46" s="29"/>
      <c r="I46" s="29"/>
      <c r="J46" s="29"/>
      <c r="N46" s="305"/>
      <c r="O46" s="305"/>
      <c r="P46" s="305"/>
      <c r="Q46" s="31"/>
    </row>
    <row r="47" spans="2:14" ht="15.75">
      <c r="B47" s="33"/>
      <c r="C47" s="14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sheetProtection/>
  <mergeCells count="9">
    <mergeCell ref="A2:A3"/>
    <mergeCell ref="B2:B3"/>
    <mergeCell ref="B41:C41"/>
    <mergeCell ref="N45:P46"/>
    <mergeCell ref="B45:E46"/>
    <mergeCell ref="C2:J2"/>
    <mergeCell ref="Q2:Q3"/>
    <mergeCell ref="K2:P2"/>
    <mergeCell ref="L41:O41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kolisnuk_ov</cp:lastModifiedBy>
  <cp:lastPrinted>2023-11-14T07:23:04Z</cp:lastPrinted>
  <dcterms:created xsi:type="dcterms:W3CDTF">1998-11-30T11:45:29Z</dcterms:created>
  <dcterms:modified xsi:type="dcterms:W3CDTF">2023-11-14T07:23:28Z</dcterms:modified>
  <cp:category/>
  <cp:version/>
  <cp:contentType/>
  <cp:contentStatus/>
</cp:coreProperties>
</file>